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CARLETT GARCIA\Desktop\"/>
    </mc:Choice>
  </mc:AlternateContent>
  <xr:revisionPtr revIDLastSave="0" documentId="8_{F4815F5D-7E3F-4A03-8205-C1740E12BC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ntario al 30-06-2022" sheetId="14" r:id="rId1"/>
    <sheet name="Hoja4" sheetId="15" r:id="rId2"/>
  </sheets>
  <definedNames>
    <definedName name="_xlnm._FilterDatabase" localSheetId="0" hidden="1">'Inventario al 30-06-2022'!$A$10:$I$187</definedName>
    <definedName name="_xlnm.Print_Area" localSheetId="0">'Inventario al 30-06-2022'!$A$6:$H$192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3" i="14" l="1"/>
  <c r="G12" i="14"/>
  <c r="E187" i="14"/>
  <c r="G185" i="14"/>
  <c r="F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10" i="14"/>
  <c r="G56" i="14"/>
  <c r="G27" i="14"/>
  <c r="G11" i="14"/>
  <c r="G146" i="14"/>
  <c r="G145" i="14"/>
  <c r="G144" i="14"/>
  <c r="G143" i="14"/>
  <c r="G142" i="14"/>
  <c r="G141" i="14"/>
  <c r="G140" i="14"/>
  <c r="G139" i="14"/>
  <c r="G138" i="14"/>
  <c r="G137" i="14"/>
  <c r="G134" i="14"/>
  <c r="G135" i="14"/>
  <c r="G136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F67" i="14"/>
  <c r="G67" i="14"/>
  <c r="G66" i="14"/>
  <c r="G65" i="14"/>
  <c r="G64" i="14"/>
  <c r="G63" i="14"/>
  <c r="G62" i="14"/>
  <c r="G61" i="14"/>
  <c r="G60" i="14"/>
  <c r="G59" i="14"/>
  <c r="G58" i="14"/>
  <c r="G57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29" i="14"/>
  <c r="G28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H185" i="14" l="1"/>
  <c r="G187" i="14"/>
  <c r="H67" i="14"/>
  <c r="F87" i="14" l="1"/>
  <c r="H87" i="14" s="1"/>
  <c r="F180" i="14" l="1"/>
  <c r="H180" i="14" s="1"/>
  <c r="F178" i="14"/>
  <c r="H178" i="14" s="1"/>
  <c r="F176" i="14"/>
  <c r="H176" i="14" s="1"/>
  <c r="F175" i="14"/>
  <c r="H175" i="14" s="1"/>
  <c r="F174" i="14"/>
  <c r="H174" i="14" s="1"/>
  <c r="F177" i="14"/>
  <c r="H177" i="14" s="1"/>
  <c r="F179" i="14"/>
  <c r="H179" i="14" s="1"/>
  <c r="F78" i="14" l="1"/>
  <c r="H78" i="14" s="1"/>
  <c r="F138" i="14"/>
  <c r="H138" i="14" s="1"/>
  <c r="F131" i="14"/>
  <c r="H131" i="14" s="1"/>
  <c r="F181" i="14"/>
  <c r="H181" i="14" s="1"/>
  <c r="F26" i="14"/>
  <c r="H26" i="14" s="1"/>
  <c r="F38" i="14"/>
  <c r="H38" i="14" s="1"/>
  <c r="F39" i="14"/>
  <c r="H39" i="14" s="1"/>
  <c r="F71" i="14"/>
  <c r="H71" i="14" s="1"/>
  <c r="F93" i="14"/>
  <c r="H93" i="14" s="1"/>
  <c r="F127" i="14"/>
  <c r="H127" i="14" s="1"/>
  <c r="F114" i="14"/>
  <c r="H114" i="14" s="1"/>
  <c r="F92" i="14"/>
  <c r="H92" i="14" s="1"/>
  <c r="F162" i="14"/>
  <c r="H162" i="14" s="1"/>
  <c r="F182" i="14"/>
  <c r="H182" i="14" s="1"/>
  <c r="F141" i="14"/>
  <c r="H141" i="14" s="1"/>
  <c r="F12" i="14"/>
  <c r="H12" i="14" s="1"/>
  <c r="F97" i="14"/>
  <c r="H97" i="14" s="1"/>
  <c r="F27" i="14"/>
  <c r="H27" i="14" s="1"/>
  <c r="F153" i="14"/>
  <c r="H153" i="14" s="1"/>
  <c r="F40" i="14"/>
  <c r="H40" i="14" s="1"/>
  <c r="F43" i="14"/>
  <c r="H43" i="14" s="1"/>
  <c r="F44" i="14"/>
  <c r="H44" i="14" s="1"/>
  <c r="F42" i="14"/>
  <c r="H42" i="14" s="1"/>
  <c r="F32" i="14"/>
  <c r="H32" i="14" s="1"/>
  <c r="F30" i="14"/>
  <c r="H30" i="14" s="1"/>
  <c r="F72" i="14"/>
  <c r="H72" i="14" s="1"/>
  <c r="F146" i="14"/>
  <c r="H146" i="14" s="1"/>
  <c r="F145" i="14"/>
  <c r="H145" i="14" s="1"/>
  <c r="F48" i="14"/>
  <c r="H48" i="14" s="1"/>
  <c r="F47" i="14"/>
  <c r="H47" i="14" s="1"/>
  <c r="F130" i="14"/>
  <c r="H130" i="14" s="1"/>
  <c r="F35" i="14"/>
  <c r="H35" i="14" s="1"/>
  <c r="F34" i="14"/>
  <c r="H34" i="14" s="1"/>
  <c r="F125" i="14"/>
  <c r="H125" i="14" s="1"/>
  <c r="F29" i="14"/>
  <c r="H29" i="14" s="1"/>
  <c r="F160" i="14"/>
  <c r="H160" i="14" s="1"/>
  <c r="F112" i="14"/>
  <c r="H112" i="14" s="1"/>
  <c r="F46" i="14"/>
  <c r="H46" i="14" s="1"/>
  <c r="F45" i="14"/>
  <c r="H45" i="14" s="1"/>
  <c r="F41" i="14"/>
  <c r="H41" i="14" s="1"/>
  <c r="F126" i="14"/>
  <c r="H126" i="14" s="1"/>
  <c r="F113" i="14"/>
  <c r="H113" i="14" s="1"/>
  <c r="F154" i="14"/>
  <c r="H154" i="14" s="1"/>
  <c r="F107" i="14"/>
  <c r="H107" i="14" s="1"/>
  <c r="F69" i="14"/>
  <c r="H69" i="14" s="1"/>
  <c r="F155" i="14"/>
  <c r="H155" i="14" s="1"/>
  <c r="F166" i="14"/>
  <c r="H166" i="14" s="1"/>
  <c r="F108" i="14"/>
  <c r="H108" i="14" s="1"/>
  <c r="F109" i="14"/>
  <c r="H109" i="14" s="1"/>
  <c r="F36" i="14"/>
  <c r="H36" i="14" s="1"/>
  <c r="F33" i="14"/>
  <c r="H33" i="14" s="1"/>
  <c r="F148" i="14"/>
  <c r="H148" i="14" s="1"/>
  <c r="F14" i="14"/>
  <c r="H14" i="14" s="1"/>
  <c r="F110" i="14"/>
  <c r="H110" i="14" s="1"/>
  <c r="F73" i="14" l="1"/>
  <c r="H73" i="14" s="1"/>
  <c r="F77" i="14"/>
  <c r="H77" i="14" s="1"/>
  <c r="F168" i="14"/>
  <c r="H168" i="14" s="1"/>
  <c r="F58" i="14"/>
  <c r="H58" i="14" s="1"/>
  <c r="F173" i="14"/>
  <c r="H173" i="14" s="1"/>
  <c r="F21" i="14"/>
  <c r="H21" i="14" s="1"/>
  <c r="F184" i="14"/>
  <c r="H184" i="14" s="1"/>
  <c r="F183" i="14"/>
  <c r="H183" i="14" s="1"/>
  <c r="F172" i="14"/>
  <c r="H172" i="14" s="1"/>
  <c r="F171" i="14"/>
  <c r="H171" i="14" s="1"/>
  <c r="F170" i="14"/>
  <c r="H170" i="14" s="1"/>
  <c r="F169" i="14"/>
  <c r="H169" i="14" s="1"/>
  <c r="F167" i="14"/>
  <c r="H167" i="14" s="1"/>
  <c r="F165" i="14"/>
  <c r="H165" i="14" s="1"/>
  <c r="F164" i="14"/>
  <c r="H164" i="14" s="1"/>
  <c r="F163" i="14"/>
  <c r="H163" i="14" s="1"/>
  <c r="F161" i="14"/>
  <c r="H161" i="14" s="1"/>
  <c r="F159" i="14"/>
  <c r="H159" i="14" s="1"/>
  <c r="F158" i="14"/>
  <c r="H158" i="14" s="1"/>
  <c r="F157" i="14"/>
  <c r="H157" i="14" s="1"/>
  <c r="F156" i="14"/>
  <c r="H156" i="14" s="1"/>
  <c r="F152" i="14"/>
  <c r="H152" i="14" s="1"/>
  <c r="F151" i="14"/>
  <c r="H151" i="14" s="1"/>
  <c r="F150" i="14"/>
  <c r="H150" i="14" s="1"/>
  <c r="F149" i="14"/>
  <c r="H149" i="14" s="1"/>
  <c r="F147" i="14"/>
  <c r="H147" i="14" s="1"/>
  <c r="F144" i="14"/>
  <c r="H144" i="14" s="1"/>
  <c r="F143" i="14"/>
  <c r="H143" i="14" s="1"/>
  <c r="F140" i="14"/>
  <c r="H140" i="14" s="1"/>
  <c r="F142" i="14"/>
  <c r="H142" i="14" s="1"/>
  <c r="F139" i="14"/>
  <c r="H139" i="14" s="1"/>
  <c r="F137" i="14"/>
  <c r="H137" i="14" s="1"/>
  <c r="F136" i="14"/>
  <c r="H136" i="14" s="1"/>
  <c r="F135" i="14"/>
  <c r="H135" i="14" s="1"/>
  <c r="F134" i="14"/>
  <c r="H134" i="14" s="1"/>
  <c r="F133" i="14"/>
  <c r="H133" i="14" s="1"/>
  <c r="F132" i="14"/>
  <c r="H132" i="14" s="1"/>
  <c r="F129" i="14"/>
  <c r="H129" i="14" s="1"/>
  <c r="F128" i="14"/>
  <c r="H128" i="14" s="1"/>
  <c r="F124" i="14"/>
  <c r="H124" i="14" s="1"/>
  <c r="F123" i="14"/>
  <c r="H123" i="14" s="1"/>
  <c r="F122" i="14"/>
  <c r="H122" i="14" s="1"/>
  <c r="F121" i="14"/>
  <c r="H121" i="14" s="1"/>
  <c r="F120" i="14"/>
  <c r="H120" i="14" s="1"/>
  <c r="F119" i="14"/>
  <c r="H119" i="14" s="1"/>
  <c r="F118" i="14"/>
  <c r="H118" i="14" s="1"/>
  <c r="F117" i="14"/>
  <c r="H117" i="14" s="1"/>
  <c r="F116" i="14"/>
  <c r="H116" i="14" s="1"/>
  <c r="F115" i="14"/>
  <c r="H115" i="14" s="1"/>
  <c r="F111" i="14"/>
  <c r="H111" i="14" s="1"/>
  <c r="F106" i="14"/>
  <c r="H106" i="14" s="1"/>
  <c r="F105" i="14"/>
  <c r="H105" i="14" s="1"/>
  <c r="F104" i="14"/>
  <c r="H104" i="14" s="1"/>
  <c r="F103" i="14"/>
  <c r="H103" i="14" s="1"/>
  <c r="F102" i="14"/>
  <c r="H102" i="14" s="1"/>
  <c r="F101" i="14"/>
  <c r="H101" i="14" s="1"/>
  <c r="F100" i="14"/>
  <c r="H100" i="14" s="1"/>
  <c r="F99" i="14"/>
  <c r="H99" i="14" s="1"/>
  <c r="F98" i="14"/>
  <c r="H98" i="14" s="1"/>
  <c r="F96" i="14"/>
  <c r="H96" i="14" s="1"/>
  <c r="F94" i="14"/>
  <c r="H94" i="14" s="1"/>
  <c r="F95" i="14"/>
  <c r="H95" i="14" s="1"/>
  <c r="F91" i="14"/>
  <c r="H91" i="14" s="1"/>
  <c r="F90" i="14"/>
  <c r="H90" i="14" s="1"/>
  <c r="F89" i="14"/>
  <c r="H89" i="14" s="1"/>
  <c r="F88" i="14"/>
  <c r="H88" i="14" s="1"/>
  <c r="F86" i="14"/>
  <c r="H86" i="14" s="1"/>
  <c r="F25" i="14"/>
  <c r="H25" i="14" s="1"/>
  <c r="F85" i="14"/>
  <c r="H85" i="14" s="1"/>
  <c r="F84" i="14"/>
  <c r="H84" i="14" s="1"/>
  <c r="F83" i="14"/>
  <c r="H83" i="14" s="1"/>
  <c r="F82" i="14"/>
  <c r="H82" i="14" s="1"/>
  <c r="F81" i="14"/>
  <c r="H81" i="14" s="1"/>
  <c r="F80" i="14"/>
  <c r="H80" i="14" s="1"/>
  <c r="F79" i="14"/>
  <c r="H79" i="14" s="1"/>
  <c r="F76" i="14"/>
  <c r="H76" i="14" s="1"/>
  <c r="F75" i="14"/>
  <c r="H75" i="14" s="1"/>
  <c r="F74" i="14"/>
  <c r="H74" i="14" s="1"/>
  <c r="F70" i="14"/>
  <c r="H70" i="14" s="1"/>
  <c r="F68" i="14"/>
  <c r="H68" i="14" s="1"/>
  <c r="F66" i="14"/>
  <c r="H66" i="14" s="1"/>
  <c r="F65" i="14"/>
  <c r="H65" i="14" s="1"/>
  <c r="F64" i="14"/>
  <c r="H64" i="14" s="1"/>
  <c r="F16" i="14"/>
  <c r="H16" i="14" s="1"/>
  <c r="F60" i="14"/>
  <c r="H60" i="14" s="1"/>
  <c r="F59" i="14"/>
  <c r="H59" i="14" s="1"/>
  <c r="F57" i="14"/>
  <c r="H57" i="14" s="1"/>
  <c r="F56" i="14"/>
  <c r="H56" i="14" s="1"/>
  <c r="F55" i="14"/>
  <c r="H55" i="14" s="1"/>
  <c r="F54" i="14"/>
  <c r="H54" i="14" s="1"/>
  <c r="F53" i="14"/>
  <c r="H53" i="14" s="1"/>
  <c r="F52" i="14"/>
  <c r="H52" i="14" s="1"/>
  <c r="F51" i="14"/>
  <c r="H51" i="14" s="1"/>
  <c r="F50" i="14"/>
  <c r="H50" i="14" s="1"/>
  <c r="F49" i="14"/>
  <c r="H49" i="14" s="1"/>
  <c r="F37" i="14"/>
  <c r="H37" i="14" s="1"/>
  <c r="F31" i="14"/>
  <c r="H31" i="14" s="1"/>
  <c r="F28" i="14"/>
  <c r="H28" i="14" s="1"/>
  <c r="F24" i="14"/>
  <c r="H24" i="14" s="1"/>
  <c r="F23" i="14"/>
  <c r="H23" i="14" s="1"/>
  <c r="F22" i="14"/>
  <c r="H22" i="14" s="1"/>
  <c r="F20" i="14"/>
  <c r="H20" i="14" s="1"/>
  <c r="F19" i="14"/>
  <c r="H19" i="14" s="1"/>
  <c r="F18" i="14"/>
  <c r="H18" i="14" s="1"/>
  <c r="F17" i="14"/>
  <c r="H17" i="14" s="1"/>
  <c r="F15" i="14"/>
  <c r="H15" i="14" s="1"/>
  <c r="F13" i="14"/>
  <c r="H13" i="14" s="1"/>
  <c r="F11" i="14"/>
  <c r="F63" i="14"/>
  <c r="H63" i="14" s="1"/>
  <c r="F62" i="14"/>
  <c r="H62" i="14" s="1"/>
  <c r="F61" i="14"/>
  <c r="H61" i="14" s="1"/>
  <c r="H11" i="14" l="1"/>
  <c r="H187" i="14" s="1"/>
  <c r="F187" i="14"/>
</calcChain>
</file>

<file path=xl/sharedStrings.xml><?xml version="1.0" encoding="utf-8"?>
<sst xmlns="http://schemas.openxmlformats.org/spreadsheetml/2006/main" count="544" uniqueCount="222">
  <si>
    <t>CANTIDAD</t>
  </si>
  <si>
    <t>COSTO UNITARIO</t>
  </si>
  <si>
    <t>BANDITAS ELASTICAS</t>
  </si>
  <si>
    <t>REGLAS</t>
  </si>
  <si>
    <t>ROLLOS PAPEL SUMADORA</t>
  </si>
  <si>
    <t>SACA PUNTAS</t>
  </si>
  <si>
    <t>LAPIZ CARBON</t>
  </si>
  <si>
    <t>SACA PUNTAS ELECTRICOS</t>
  </si>
  <si>
    <t>LABEL ADHESIVO</t>
  </si>
  <si>
    <t>EGAS</t>
  </si>
  <si>
    <t>CLIP BILLETERO 25 ML</t>
  </si>
  <si>
    <t>MARCADORES VERDES PELIKAN</t>
  </si>
  <si>
    <t>MARCADORES NEGRO NV STAR</t>
  </si>
  <si>
    <t>MARCADOR AZUL NV STAR</t>
  </si>
  <si>
    <t>MARCADOR ROSADO SOLUTECH</t>
  </si>
  <si>
    <t>MARCADOR MULTICOLOR CORONA</t>
  </si>
  <si>
    <t>MARCADOR VERDE NV STAR</t>
  </si>
  <si>
    <t>BANDITAS ANCHAS</t>
  </si>
  <si>
    <t>MARCADOR AMARILLO OFFICE DEPOT</t>
  </si>
  <si>
    <t>MARCADOR AMARILLO NV STAR</t>
  </si>
  <si>
    <t>SOBRE MANILA BLANCO 8 1/2 X 11</t>
  </si>
  <si>
    <t>SOBRE MANILA AMARILLO 8 1/2 X 11</t>
  </si>
  <si>
    <t>FOLDER MANILA AMARILLO 8 1/2 X 14</t>
  </si>
  <si>
    <t>FOLDER MANILA VARIOS COLORES 8 1/2 X 11</t>
  </si>
  <si>
    <t>UNIDAD</t>
  </si>
  <si>
    <t>CAJAS</t>
  </si>
  <si>
    <t>PAQUETES</t>
  </si>
  <si>
    <t>GRAPADORAS DE USO PESADO</t>
  </si>
  <si>
    <t>SACA GRAPAS</t>
  </si>
  <si>
    <t>PERFORADORA DE 3 HOYOS</t>
  </si>
  <si>
    <t>PERFORADORA DE 2 HOYOS</t>
  </si>
  <si>
    <t>TABLA DE LIBRETA</t>
  </si>
  <si>
    <t>MOUSE PAD</t>
  </si>
  <si>
    <t>POT IT SOLUTECH</t>
  </si>
  <si>
    <t>POT IT BEIFA</t>
  </si>
  <si>
    <t>LAPICEROS ROJO SOLUTECH</t>
  </si>
  <si>
    <t>LAPICEROS NEGRO TYROL</t>
  </si>
  <si>
    <t>RESMA</t>
  </si>
  <si>
    <t>PAPEL 8 1/2 X 14 (ABBY)</t>
  </si>
  <si>
    <t>PAPEL 8 1/2 X 11 (INFO PRINT)</t>
  </si>
  <si>
    <t>PAPEL 8 1/2 X 14 (SIN LETRA)</t>
  </si>
  <si>
    <t>PAPEL 8 1/2 X 11 (OFI NOTA)</t>
  </si>
  <si>
    <t>GALON</t>
  </si>
  <si>
    <t>RECOGEDOR DE BASURA</t>
  </si>
  <si>
    <t>JABON DE MANO CUABA ACEL</t>
  </si>
  <si>
    <t>JABON DE MANO PODEROSO</t>
  </si>
  <si>
    <t>DESINFECTANTE KLINACCION</t>
  </si>
  <si>
    <t>LAVA PLATO KLINACCION</t>
  </si>
  <si>
    <t>AGUA BATERIA</t>
  </si>
  <si>
    <t>CLORO KLINACCION</t>
  </si>
  <si>
    <t>PAPEL HIGIENICO FAMILIA 4/1</t>
  </si>
  <si>
    <t>PAPEL TOALLA BINGO</t>
  </si>
  <si>
    <t>DOUBLE ZIPPER CAJAS</t>
  </si>
  <si>
    <t>SERVILLETAS FAMILIA 100/1</t>
  </si>
  <si>
    <t>ESPONJAS FREGAR LIMPPANO</t>
  </si>
  <si>
    <t>BRILLO VERDE SCOTT</t>
  </si>
  <si>
    <t>LANILLAS ROJAS</t>
  </si>
  <si>
    <t>YARDAS</t>
  </si>
  <si>
    <t>PAÑOS MICROFIBRA AMARILLO</t>
  </si>
  <si>
    <t>PAÑOS MICROFIBRA AZUL</t>
  </si>
  <si>
    <t>DISPENSADOR PAPEL TOALLA</t>
  </si>
  <si>
    <t>JARRAS PLASTICAS</t>
  </si>
  <si>
    <t>TAZAS DE TE BLANCA CON PLATILLO</t>
  </si>
  <si>
    <t>COPAS CRISTAL</t>
  </si>
  <si>
    <t>TAZAS DE CAFÉ BLANCA</t>
  </si>
  <si>
    <t>FUNDAS NEGRAS 18 X 24</t>
  </si>
  <si>
    <t>FUNDAS NEGRAS 55 LIBRAS</t>
  </si>
  <si>
    <t>CUBETAS 3 GALONES (AZULES)</t>
  </si>
  <si>
    <t>CAFÉ DE 1 LIBRA</t>
  </si>
  <si>
    <t>AZUCAR CREMA 5 LIBRAS</t>
  </si>
  <si>
    <t>TE MANZANILLA 20/1</t>
  </si>
  <si>
    <t>AZUCAR SPLENDA 100/1</t>
  </si>
  <si>
    <t>FILTROS CAFETERA</t>
  </si>
  <si>
    <t>LAVA PLATO PODEROSO</t>
  </si>
  <si>
    <t>MARCADOR DE PIZARRA BAZIC NEGRO</t>
  </si>
  <si>
    <t>MARCADOR DE PIZARRA BAZIC ROJO</t>
  </si>
  <si>
    <t>GRAPAS STANDARD TALBOT 5000/1</t>
  </si>
  <si>
    <t>LIBRO RECORD 500 PAGINAS OFINOTA</t>
  </si>
  <si>
    <t>CINTAS ADHESIVAS PARA EMPAQUE 2" X 100</t>
  </si>
  <si>
    <t>CLIPS PEQUEÑOS 33MM</t>
  </si>
  <si>
    <t>CLIPS GRANDES 50MM</t>
  </si>
  <si>
    <t>BORRADORES DE PIZARRA PLASTICO</t>
  </si>
  <si>
    <t>PORTA CLIPS CLEAR</t>
  </si>
  <si>
    <t>FARDOS</t>
  </si>
  <si>
    <t>ZAFACON 45 LITROS SPARTAPLAS</t>
  </si>
  <si>
    <t>JABON DE MANO BIO AROMA</t>
  </si>
  <si>
    <t>ESCOBA PLASTICA CON PALO</t>
  </si>
  <si>
    <t>GUANTES AMARILLOS LIMPIAR</t>
  </si>
  <si>
    <t>SUAPER NO. 36 CON PALO</t>
  </si>
  <si>
    <t>SELLO FICHERO</t>
  </si>
  <si>
    <t>CORRECTOR LIQUIDO (LIQUID PAPER)</t>
  </si>
  <si>
    <t>FUNDAS BLANCAS 17 X 22 (BASURA)</t>
  </si>
  <si>
    <t>FUNDAS BLANCAS 17 X 22 (OFICINA)</t>
  </si>
  <si>
    <t>AL 30 DE JUNIO 2022</t>
  </si>
  <si>
    <t>ALCOHOL ISOPROPILICO GALON KLINACCION</t>
  </si>
  <si>
    <t>AMBIENTADOR DIVERSOS</t>
  </si>
  <si>
    <t>AZUCARERA DE VIDRIO</t>
  </si>
  <si>
    <t>CUBETA 5 GALONES C/TAPA</t>
  </si>
  <si>
    <t>CUBETA CON EXPRIMIDOR Y RUEDAS 30 LTS</t>
  </si>
  <si>
    <t>CUCHARAS PEQUEÑAS DE CAFÉ</t>
  </si>
  <si>
    <t>FELPAS AZULES UNI-BALL</t>
  </si>
  <si>
    <t>FELPAS NEGRAS SPARCO</t>
  </si>
  <si>
    <t>BORRAS</t>
  </si>
  <si>
    <t>GOMAS DE PEGAR</t>
  </si>
  <si>
    <t>LAPICEROS AZUL CORONA</t>
  </si>
  <si>
    <t>ZAFACON 45 GALONES RUBBERMAID</t>
  </si>
  <si>
    <t>TECLADOS INALAMBRICOS LOGITECH</t>
  </si>
  <si>
    <t>CUBETAS 3 GALONES (NEGRAS)</t>
  </si>
  <si>
    <t>FOLDER MANILA AMARILLO 8 1/2 X 11</t>
  </si>
  <si>
    <t>FELPAS AZULES TALBOT</t>
  </si>
  <si>
    <t>LIBRO RECORD 300 PAGINAS OFINOTA</t>
  </si>
  <si>
    <t>CERAS PARA CONTAR</t>
  </si>
  <si>
    <t>CINTAS ADHESIVAS PARA DISPENSADOR 3/4</t>
  </si>
  <si>
    <t>LIBRETAS RAYADAS 8 1/2 X 11</t>
  </si>
  <si>
    <t>LIBRETAS RAYADAS 5 X 8</t>
  </si>
  <si>
    <t>SOBRES MANILA AMARILLO 8 1/2 X 14</t>
  </si>
  <si>
    <t>ESCOBILLA PARA BAÑO</t>
  </si>
  <si>
    <t>MACETAS TRAMONTINA DE 3 LIBRAS</t>
  </si>
  <si>
    <t>CINTAS METRICAS DE 50 M TRUPER</t>
  </si>
  <si>
    <t>CINTAS METRICAS DE 8 M TRUPER</t>
  </si>
  <si>
    <t>BROCHAS DE 4</t>
  </si>
  <si>
    <t>MARCOS DE SEGUETAS DE 12 STANLEY</t>
  </si>
  <si>
    <t>ODOMETRO DE 4 TRUPER</t>
  </si>
  <si>
    <t>LIBRAS</t>
  </si>
  <si>
    <t>CUBETAS</t>
  </si>
  <si>
    <t>PINTURA ACRILICA TROPICAL BLANCO 00 5 GALONES</t>
  </si>
  <si>
    <t>PINTURA ACRILICA TROPICAL ROJO POSITIVO</t>
  </si>
  <si>
    <t>EXTINTORES DE VEHICULOS</t>
  </si>
  <si>
    <t>CABLE DE YOMPEO TRUPER</t>
  </si>
  <si>
    <t>CINTAS METRICAS DE 3M SURTEK</t>
  </si>
  <si>
    <t>CINTAS METRICAS DE 50 M TOOL CRAFT</t>
  </si>
  <si>
    <t>CINTAS METRICAS DE 50 M SURTEK</t>
  </si>
  <si>
    <t>CINTAS METRICAS DE 100 M TRUPER</t>
  </si>
  <si>
    <t>REGLAS DE MEDIR 1.20 M</t>
  </si>
  <si>
    <t>PAPEL TOALLA COCINA VELVET</t>
  </si>
  <si>
    <t>TUBOS FLUORESCENTE DE 18W SILVANIA</t>
  </si>
  <si>
    <t>GUANTES PLASTICOS MANOS FUERTES</t>
  </si>
  <si>
    <t>EXTENSION ELECTRICA DE 12 MT</t>
  </si>
  <si>
    <t>CLAVOS CORRIENTE 4" X 8</t>
  </si>
  <si>
    <t>CLAVOS CORRIENTE 2" X 11</t>
  </si>
  <si>
    <t>SEGUETA 12" BELLOTA</t>
  </si>
  <si>
    <t>CAPAMANGA IMPERMEABLE AMARILLA BEST VALUE</t>
  </si>
  <si>
    <t>GUANTILLA MOTORISTA SML</t>
  </si>
  <si>
    <t>MOTAS PINTAR ANTI GOTAS SMART LITE</t>
  </si>
  <si>
    <t>PALA DE CORTE 19885 TRUPER</t>
  </si>
  <si>
    <t>CINTAS METRICAS DE 30 M TRUPER 12639</t>
  </si>
  <si>
    <t>MARTILLO CARPINTERO  TRUPER DE 16</t>
  </si>
  <si>
    <t>MACHETES DE 22 PULGADAS BELLOTA</t>
  </si>
  <si>
    <t>LIMA TRIANGULAR DE 8 TRUPER</t>
  </si>
  <si>
    <t>BOTAS DE GOMA IMPERMEABLE 29 TRUPER</t>
  </si>
  <si>
    <t>ROLLOS</t>
  </si>
  <si>
    <t>CINTAS DE PRECAUCION AMARILLAS TRUPER</t>
  </si>
  <si>
    <t>CINTAS DE PRECAUCION ROJAS TRUPER</t>
  </si>
  <si>
    <t>CHALECOS PARA OBRERO ROJO PETRUL 21028</t>
  </si>
  <si>
    <t>CHALECOS PARA OBRERO VERDE PETRUL 21026</t>
  </si>
  <si>
    <t>FOLDER MANILA AMARILLO 8 1/2 X 11 OFINOTA</t>
  </si>
  <si>
    <t>BANDEJAS PLASTICAS ESCRITORIOS DE UN NIVEL</t>
  </si>
  <si>
    <t>TINTAS PARA IMPRESORAS ECOTANK 544 NEGRA (EPSON)</t>
  </si>
  <si>
    <t>TINTAS PARA IMPRESORAS ECOTANK 544 CYAN (EPSON)</t>
  </si>
  <si>
    <t>TINTAS PARA IMPRESORAS 644 AMARILLA (EPSON)</t>
  </si>
  <si>
    <t>TINTAS PARA IMPRESORAS 644 NEGRA (EPSON)</t>
  </si>
  <si>
    <t>TINTAS PARA IMPRESORAS 644 CYAN (EPSON)</t>
  </si>
  <si>
    <t>TINTAS PARA IMPRESORAS 644 MAGENTA (EPSON)</t>
  </si>
  <si>
    <t>TINTAS PARA IMPRESORAS ECOTANK 544 AMARILLA(EPSON)</t>
  </si>
  <si>
    <t>TINTAS PARA IMPRESORAS ECOTANK 544 MAGENTA (EPSON)</t>
  </si>
  <si>
    <t>ALMOHADILLAS PARA SELLOS SIN TINTA(BEIFA)</t>
  </si>
  <si>
    <t>POT IT BANDERITA SURTIDAS</t>
  </si>
  <si>
    <t>DISPENSADOR MED P/CINTA 3/4"</t>
  </si>
  <si>
    <t>GRAPADORAS GRANDE OFIMAK</t>
  </si>
  <si>
    <t>ATOMIZADOR TIPO SPRAY 8 ONZAS</t>
  </si>
  <si>
    <t>NEVERAS PORTATIL HIELO 9 LITROS COLEMAN</t>
  </si>
  <si>
    <t>DETERGENTE DE 10 LIBRAS BRAVO</t>
  </si>
  <si>
    <t>DETERGENTE DE 10 LIBRAS LIDER</t>
  </si>
  <si>
    <t>DETERGENTE DE 5 LIBRAS UNICO</t>
  </si>
  <si>
    <t>BANDEJAS GRANDE REDONDA EN METAL</t>
  </si>
  <si>
    <t>REMOVEDOR DE MANCHAS KLINACCION</t>
  </si>
  <si>
    <t>GOTEROS DE TINTAS PARA SELLOS</t>
  </si>
  <si>
    <t>PAPEL FORMA CONTINUA ABBY 8 1/2 X 11</t>
  </si>
  <si>
    <t>SUAPERS DE GOMA (BRAVA)</t>
  </si>
  <si>
    <t>JABON LIQUIDO DE CUABA BEAU CLEAN 4LT</t>
  </si>
  <si>
    <t>LAVAPLATOS BEAU CLEAN JABON LIQUIDO</t>
  </si>
  <si>
    <t>ALCOHOL ISOPROPILICO GALON BEAU CLEAN 4 LT</t>
  </si>
  <si>
    <t>SERVILLETAS CUADRADAS NIVEO 100/1</t>
  </si>
  <si>
    <t>PAPEL TOALLA DE BAÑO 6/1</t>
  </si>
  <si>
    <t>BOTELLAS PLASTICAS DESECHABLES DE 1 LITRO</t>
  </si>
  <si>
    <t>REGLETAS DE 8 ENTRADAS</t>
  </si>
  <si>
    <t>FOLDER MULTIPLES COLORES PAQUETES</t>
  </si>
  <si>
    <t>DESCRIPCION DEL BIEN DE CONSUMO</t>
  </si>
  <si>
    <t>ENTRADA</t>
  </si>
  <si>
    <t>SALIDA</t>
  </si>
  <si>
    <t>BALANCE EN ALMACEN</t>
  </si>
  <si>
    <t>CCP AUXILIAR</t>
  </si>
  <si>
    <t>2.3.4.1.01</t>
  </si>
  <si>
    <t>2.3.9.2.01</t>
  </si>
  <si>
    <t>2.3.9.1.01</t>
  </si>
  <si>
    <t>2.3.1.1.01</t>
  </si>
  <si>
    <t>2.3.9.5.01</t>
  </si>
  <si>
    <t>2.3.9.2.02</t>
  </si>
  <si>
    <t>2.3.9.9.04</t>
  </si>
  <si>
    <t>2.3.5.5.01</t>
  </si>
  <si>
    <t>2.3.6.3.04</t>
  </si>
  <si>
    <t>2.3.9.6.01</t>
  </si>
  <si>
    <t>2.3.9.9.05</t>
  </si>
  <si>
    <t>2.3.6.3.06</t>
  </si>
  <si>
    <t>2.3.3.2.01</t>
  </si>
  <si>
    <t>2.3.7.2.99</t>
  </si>
  <si>
    <t>2.3.9.9.01</t>
  </si>
  <si>
    <t>2.3.7.2.03</t>
  </si>
  <si>
    <t>2.3.9.4.01</t>
  </si>
  <si>
    <t>2.3.6.3.05</t>
  </si>
  <si>
    <t>2.3.6.3.01</t>
  </si>
  <si>
    <t>DIRECCION EJECUTIVA DE LA COMISION DE FOMENTO A LA TECNIFICACION DEL SISTEMA NACIONAL DE RIEGO</t>
  </si>
  <si>
    <t>INVENTARIO DE BIENES DE CONSUMO EN ALMACÉN</t>
  </si>
  <si>
    <t>VALORES EN RD$</t>
  </si>
  <si>
    <t>TIPO</t>
  </si>
  <si>
    <t>TOTAL GENERAL</t>
  </si>
  <si>
    <t>José E. Jiménez</t>
  </si>
  <si>
    <t>Pedro Pérez Corniel</t>
  </si>
  <si>
    <t>Revisado por</t>
  </si>
  <si>
    <t xml:space="preserve">                                 Pablo M. Grimaldi Hernández</t>
  </si>
  <si>
    <t xml:space="preserve">              Autorizado por</t>
  </si>
  <si>
    <t xml:space="preserve"> Elaborado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</si>
</sst>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4" x14ac:knownFonts="1">
    <font>
      <sz val="10"/>
      <name val="Arial"/>
    </font>
    <font>
      <sz val="10"/>
      <name val="Arial"/>
    </font>
    <font>
      <b/>
      <sz val="9"/>
      <name val="Bahnschrift"/>
      <family val="2"/>
    </font>
    <font>
      <sz val="9"/>
      <name val="Bahnschrif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/>
    <xf numFmtId="43" fontId="3" fillId="0" borderId="6" xfId="1" applyFont="1" applyBorder="1"/>
    <xf numFmtId="0" fontId="3" fillId="0" borderId="6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/>
    <xf numFmtId="4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41414</xdr:colOff>
      <xdr:row>0</xdr:row>
      <xdr:rowOff>49697</xdr:rowOff>
    </xdr:from>
    <xdr:to>
      <xdr:col>3</xdr:col>
      <xdr:colOff>372719</xdr:colOff>
      <xdr:row>4</xdr:row>
      <xdr:rowOff>132522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784" y="49697"/>
          <a:ext cx="1200978" cy="646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6:H193"/>
  <sheetViews>
    <sheetView showGridLines="0" tabSelected="1" zoomScale="115" zoomScaleNormal="115" workbookViewId="0">
      <selection activeCell="D15" sqref="D15"/>
    </sheetView>
  </sheetViews>
  <sheetFormatPr baseColWidth="10" defaultColWidth="35.109375" defaultRowHeight="11.4" x14ac:dyDescent="0.2"/>
  <cols>
    <col min="1" max="1" width="9.109375" style="12" customWidth="1"/>
    <col min="2" max="2" width="50.33203125" style="2" customWidth="1"/>
    <col min="3" max="3" width="13" style="2" customWidth="1"/>
    <col min="4" max="4" width="13.109375" style="2" customWidth="1"/>
    <col min="5" max="5" width="16" style="2" customWidth="1"/>
    <col min="6" max="6" width="13.6640625" style="2" customWidth="1"/>
    <col min="7" max="7" width="13.109375" style="2" customWidth="1"/>
    <col min="8" max="8" width="16.44140625" style="2" customWidth="1"/>
    <col min="9" max="16384" width="35.109375" style="2"/>
  </cols>
  <sheetData>
    <row r="6" spans="1:8" x14ac:dyDescent="0.2">
      <c r="A6" s="18" t="s">
        <v>211</v>
      </c>
      <c r="B6" s="18"/>
      <c r="C6" s="18"/>
      <c r="D6" s="18"/>
      <c r="E6" s="18"/>
      <c r="F6" s="18"/>
      <c r="G6" s="18"/>
      <c r="H6" s="18"/>
    </row>
    <row r="7" spans="1:8" x14ac:dyDescent="0.2">
      <c r="A7" s="18" t="s">
        <v>212</v>
      </c>
      <c r="B7" s="18"/>
      <c r="C7" s="18"/>
      <c r="D7" s="18"/>
      <c r="E7" s="18"/>
      <c r="F7" s="18"/>
      <c r="G7" s="18"/>
      <c r="H7" s="18"/>
    </row>
    <row r="8" spans="1:8" x14ac:dyDescent="0.2">
      <c r="A8" s="18" t="s">
        <v>93</v>
      </c>
      <c r="B8" s="18"/>
      <c r="C8" s="18"/>
      <c r="D8" s="18"/>
      <c r="E8" s="18"/>
      <c r="F8" s="18"/>
      <c r="G8" s="18"/>
      <c r="H8" s="18"/>
    </row>
    <row r="9" spans="1:8" x14ac:dyDescent="0.2">
      <c r="A9" s="18" t="s">
        <v>213</v>
      </c>
      <c r="B9" s="18"/>
      <c r="C9" s="18"/>
      <c r="D9" s="18"/>
      <c r="E9" s="18"/>
      <c r="F9" s="18"/>
      <c r="G9" s="18"/>
      <c r="H9" s="18"/>
    </row>
    <row r="10" spans="1:8" ht="22.5" customHeight="1" x14ac:dyDescent="0.2">
      <c r="A10" s="1" t="s">
        <v>0</v>
      </c>
      <c r="B10" s="1" t="s">
        <v>187</v>
      </c>
      <c r="C10" s="1" t="s">
        <v>214</v>
      </c>
      <c r="D10" s="1" t="s">
        <v>191</v>
      </c>
      <c r="E10" s="1" t="s">
        <v>1</v>
      </c>
      <c r="F10" s="1" t="s">
        <v>188</v>
      </c>
      <c r="G10" s="1" t="s">
        <v>189</v>
      </c>
      <c r="H10" s="1" t="s">
        <v>190</v>
      </c>
    </row>
    <row r="11" spans="1:8" x14ac:dyDescent="0.2">
      <c r="A11" s="3">
        <v>4</v>
      </c>
      <c r="B11" s="4" t="s">
        <v>48</v>
      </c>
      <c r="C11" s="4" t="s">
        <v>42</v>
      </c>
      <c r="D11" s="4" t="s">
        <v>192</v>
      </c>
      <c r="E11" s="5">
        <v>147.5</v>
      </c>
      <c r="F11" s="5">
        <f t="shared" ref="F11:F42" si="0">+A11*E11</f>
        <v>590</v>
      </c>
      <c r="G11" s="5">
        <f>+E11*2</f>
        <v>295</v>
      </c>
      <c r="H11" s="6">
        <f>+F11-G11</f>
        <v>295</v>
      </c>
    </row>
    <row r="12" spans="1:8" x14ac:dyDescent="0.2">
      <c r="A12" s="7">
        <v>6</v>
      </c>
      <c r="B12" s="8" t="s">
        <v>181</v>
      </c>
      <c r="C12" s="8" t="s">
        <v>42</v>
      </c>
      <c r="D12" s="8" t="s">
        <v>192</v>
      </c>
      <c r="E12" s="9">
        <v>424.8</v>
      </c>
      <c r="F12" s="9">
        <f t="shared" si="0"/>
        <v>2548.8000000000002</v>
      </c>
      <c r="G12" s="9">
        <f>+E12*2</f>
        <v>849.6</v>
      </c>
      <c r="H12" s="10">
        <f t="shared" ref="H12:H75" si="1">+F12-G12</f>
        <v>1699.2000000000003</v>
      </c>
    </row>
    <row r="13" spans="1:8" x14ac:dyDescent="0.2">
      <c r="A13" s="7">
        <v>10</v>
      </c>
      <c r="B13" s="8" t="s">
        <v>94</v>
      </c>
      <c r="C13" s="8" t="s">
        <v>42</v>
      </c>
      <c r="D13" s="8" t="s">
        <v>192</v>
      </c>
      <c r="E13" s="9">
        <v>466.1</v>
      </c>
      <c r="F13" s="9">
        <f t="shared" si="0"/>
        <v>4661</v>
      </c>
      <c r="G13" s="9">
        <f>+E13</f>
        <v>466.1</v>
      </c>
      <c r="H13" s="10">
        <f t="shared" si="1"/>
        <v>4194.8999999999996</v>
      </c>
    </row>
    <row r="14" spans="1:8" x14ac:dyDescent="0.2">
      <c r="A14" s="7">
        <v>12</v>
      </c>
      <c r="B14" s="8" t="s">
        <v>165</v>
      </c>
      <c r="C14" s="8" t="s">
        <v>24</v>
      </c>
      <c r="D14" s="8" t="s">
        <v>193</v>
      </c>
      <c r="E14" s="9">
        <v>41.3</v>
      </c>
      <c r="F14" s="9">
        <f t="shared" si="0"/>
        <v>495.59999999999997</v>
      </c>
      <c r="G14" s="9">
        <f>+E14</f>
        <v>41.3</v>
      </c>
      <c r="H14" s="10">
        <f t="shared" si="1"/>
        <v>454.29999999999995</v>
      </c>
    </row>
    <row r="15" spans="1:8" x14ac:dyDescent="0.2">
      <c r="A15" s="7">
        <v>22</v>
      </c>
      <c r="B15" s="8" t="s">
        <v>95</v>
      </c>
      <c r="C15" s="8" t="s">
        <v>24</v>
      </c>
      <c r="D15" s="8" t="s">
        <v>194</v>
      </c>
      <c r="E15" s="9">
        <v>95.58</v>
      </c>
      <c r="F15" s="9">
        <f t="shared" si="0"/>
        <v>2102.7599999999998</v>
      </c>
      <c r="G15" s="9">
        <f>+E15</f>
        <v>95.58</v>
      </c>
      <c r="H15" s="10">
        <f t="shared" si="1"/>
        <v>2007.1799999999998</v>
      </c>
    </row>
    <row r="16" spans="1:8" x14ac:dyDescent="0.2">
      <c r="A16" s="7">
        <v>32</v>
      </c>
      <c r="B16" s="8" t="s">
        <v>169</v>
      </c>
      <c r="C16" s="8" t="s">
        <v>24</v>
      </c>
      <c r="D16" s="8" t="s">
        <v>194</v>
      </c>
      <c r="E16" s="9">
        <v>82.6</v>
      </c>
      <c r="F16" s="9">
        <f t="shared" si="0"/>
        <v>2643.2</v>
      </c>
      <c r="G16" s="9">
        <f>+E16*2</f>
        <v>165.2</v>
      </c>
      <c r="H16" s="10">
        <f t="shared" si="1"/>
        <v>2478</v>
      </c>
    </row>
    <row r="17" spans="1:8" x14ac:dyDescent="0.2">
      <c r="A17" s="7">
        <v>23</v>
      </c>
      <c r="B17" s="8" t="s">
        <v>69</v>
      </c>
      <c r="C17" s="8" t="s">
        <v>26</v>
      </c>
      <c r="D17" s="8" t="s">
        <v>195</v>
      </c>
      <c r="E17" s="9">
        <v>143.84</v>
      </c>
      <c r="F17" s="9">
        <f t="shared" si="0"/>
        <v>3308.32</v>
      </c>
      <c r="G17" s="9">
        <f>+E17*3</f>
        <v>431.52</v>
      </c>
      <c r="H17" s="10">
        <f t="shared" si="1"/>
        <v>2876.8</v>
      </c>
    </row>
    <row r="18" spans="1:8" x14ac:dyDescent="0.2">
      <c r="A18" s="7">
        <v>6</v>
      </c>
      <c r="B18" s="8" t="s">
        <v>71</v>
      </c>
      <c r="C18" s="8" t="s">
        <v>25</v>
      </c>
      <c r="D18" s="8" t="s">
        <v>195</v>
      </c>
      <c r="E18" s="9">
        <v>383.5</v>
      </c>
      <c r="F18" s="9">
        <f t="shared" si="0"/>
        <v>2301</v>
      </c>
      <c r="G18" s="9">
        <f>+E18*2</f>
        <v>767</v>
      </c>
      <c r="H18" s="10">
        <f t="shared" si="1"/>
        <v>1534</v>
      </c>
    </row>
    <row r="19" spans="1:8" x14ac:dyDescent="0.2">
      <c r="A19" s="7">
        <v>4</v>
      </c>
      <c r="B19" s="8" t="s">
        <v>96</v>
      </c>
      <c r="C19" s="8" t="s">
        <v>24</v>
      </c>
      <c r="D19" s="8" t="s">
        <v>196</v>
      </c>
      <c r="E19" s="9">
        <v>348.1</v>
      </c>
      <c r="F19" s="9">
        <f t="shared" si="0"/>
        <v>1392.4</v>
      </c>
      <c r="G19" s="9">
        <f>+E19*2</f>
        <v>696.2</v>
      </c>
      <c r="H19" s="10">
        <f t="shared" si="1"/>
        <v>696.2</v>
      </c>
    </row>
    <row r="20" spans="1:8" x14ac:dyDescent="0.2">
      <c r="A20" s="7">
        <v>10</v>
      </c>
      <c r="B20" s="8" t="s">
        <v>174</v>
      </c>
      <c r="C20" s="8" t="s">
        <v>24</v>
      </c>
      <c r="D20" s="8" t="s">
        <v>196</v>
      </c>
      <c r="E20" s="9">
        <v>1003</v>
      </c>
      <c r="F20" s="9">
        <f t="shared" si="0"/>
        <v>10030</v>
      </c>
      <c r="G20" s="9">
        <f>+E20*2</f>
        <v>2006</v>
      </c>
      <c r="H20" s="10">
        <f t="shared" si="1"/>
        <v>8024</v>
      </c>
    </row>
    <row r="21" spans="1:8" x14ac:dyDescent="0.2">
      <c r="A21" s="7">
        <v>38</v>
      </c>
      <c r="B21" s="8" t="s">
        <v>156</v>
      </c>
      <c r="C21" s="8" t="s">
        <v>24</v>
      </c>
      <c r="D21" s="8" t="s">
        <v>193</v>
      </c>
      <c r="E21" s="9">
        <v>136.88</v>
      </c>
      <c r="F21" s="9">
        <f t="shared" si="0"/>
        <v>5201.4399999999996</v>
      </c>
      <c r="G21" s="9">
        <f>+E21*4</f>
        <v>547.52</v>
      </c>
      <c r="H21" s="10">
        <f t="shared" si="1"/>
        <v>4653.92</v>
      </c>
    </row>
    <row r="22" spans="1:8" x14ac:dyDescent="0.2">
      <c r="A22" s="7">
        <v>16</v>
      </c>
      <c r="B22" s="8" t="s">
        <v>17</v>
      </c>
      <c r="C22" s="8" t="s">
        <v>25</v>
      </c>
      <c r="D22" s="8" t="s">
        <v>193</v>
      </c>
      <c r="E22" s="9">
        <v>38.94</v>
      </c>
      <c r="F22" s="9">
        <f t="shared" si="0"/>
        <v>623.04</v>
      </c>
      <c r="G22" s="9">
        <f>+E22*6</f>
        <v>233.64</v>
      </c>
      <c r="H22" s="10">
        <f t="shared" si="1"/>
        <v>389.4</v>
      </c>
    </row>
    <row r="23" spans="1:8" x14ac:dyDescent="0.2">
      <c r="A23" s="7">
        <v>59</v>
      </c>
      <c r="B23" s="8" t="s">
        <v>2</v>
      </c>
      <c r="C23" s="8" t="s">
        <v>25</v>
      </c>
      <c r="D23" s="8" t="s">
        <v>193</v>
      </c>
      <c r="E23" s="9">
        <v>25.96</v>
      </c>
      <c r="F23" s="9">
        <f t="shared" si="0"/>
        <v>1531.64</v>
      </c>
      <c r="G23" s="9">
        <f>+E23*6</f>
        <v>155.76</v>
      </c>
      <c r="H23" s="10">
        <f t="shared" si="1"/>
        <v>1375.88</v>
      </c>
    </row>
    <row r="24" spans="1:8" x14ac:dyDescent="0.2">
      <c r="A24" s="7">
        <v>22</v>
      </c>
      <c r="B24" s="8" t="s">
        <v>81</v>
      </c>
      <c r="C24" s="8" t="s">
        <v>24</v>
      </c>
      <c r="D24" s="8" t="s">
        <v>197</v>
      </c>
      <c r="E24" s="9">
        <v>48.16</v>
      </c>
      <c r="F24" s="9">
        <f t="shared" si="0"/>
        <v>1059.52</v>
      </c>
      <c r="G24" s="9">
        <f>+E24*4</f>
        <v>192.64</v>
      </c>
      <c r="H24" s="10">
        <f t="shared" si="1"/>
        <v>866.88</v>
      </c>
    </row>
    <row r="25" spans="1:8" x14ac:dyDescent="0.2">
      <c r="A25" s="7">
        <v>132</v>
      </c>
      <c r="B25" s="8" t="s">
        <v>102</v>
      </c>
      <c r="C25" s="8" t="s">
        <v>24</v>
      </c>
      <c r="D25" s="8" t="s">
        <v>197</v>
      </c>
      <c r="E25" s="9">
        <v>7.32</v>
      </c>
      <c r="F25" s="9">
        <f t="shared" si="0"/>
        <v>966.24</v>
      </c>
      <c r="G25" s="9">
        <f>+E25*20</f>
        <v>146.4</v>
      </c>
      <c r="H25" s="10">
        <f t="shared" si="1"/>
        <v>819.84</v>
      </c>
    </row>
    <row r="26" spans="1:8" x14ac:dyDescent="0.2">
      <c r="A26" s="7">
        <v>12</v>
      </c>
      <c r="B26" s="8" t="s">
        <v>149</v>
      </c>
      <c r="C26" s="8" t="s">
        <v>24</v>
      </c>
      <c r="D26" s="8" t="s">
        <v>198</v>
      </c>
      <c r="E26" s="9">
        <v>457.75</v>
      </c>
      <c r="F26" s="9">
        <f t="shared" si="0"/>
        <v>5493</v>
      </c>
      <c r="G26" s="9">
        <f>+E26*8</f>
        <v>3662</v>
      </c>
      <c r="H26" s="10">
        <f t="shared" si="1"/>
        <v>1831</v>
      </c>
    </row>
    <row r="27" spans="1:8" x14ac:dyDescent="0.2">
      <c r="A27" s="7">
        <v>50</v>
      </c>
      <c r="B27" s="8" t="s">
        <v>184</v>
      </c>
      <c r="C27" s="8" t="s">
        <v>24</v>
      </c>
      <c r="D27" s="8" t="s">
        <v>199</v>
      </c>
      <c r="E27" s="9">
        <v>21.24</v>
      </c>
      <c r="F27" s="9">
        <f t="shared" si="0"/>
        <v>1062</v>
      </c>
      <c r="G27" s="9">
        <f>+E27*10</f>
        <v>212.39999999999998</v>
      </c>
      <c r="H27" s="10">
        <f t="shared" si="1"/>
        <v>849.6</v>
      </c>
    </row>
    <row r="28" spans="1:8" x14ac:dyDescent="0.2">
      <c r="A28" s="7">
        <v>8</v>
      </c>
      <c r="B28" s="8" t="s">
        <v>55</v>
      </c>
      <c r="C28" s="8" t="s">
        <v>24</v>
      </c>
      <c r="D28" s="8" t="s">
        <v>194</v>
      </c>
      <c r="E28" s="9">
        <v>15.34</v>
      </c>
      <c r="F28" s="9">
        <f t="shared" si="0"/>
        <v>122.72</v>
      </c>
      <c r="G28" s="9">
        <f>+E28*4</f>
        <v>61.36</v>
      </c>
      <c r="H28" s="10">
        <f t="shared" si="1"/>
        <v>61.36</v>
      </c>
    </row>
    <row r="29" spans="1:8" x14ac:dyDescent="0.2">
      <c r="A29" s="7">
        <v>6</v>
      </c>
      <c r="B29" s="8" t="s">
        <v>120</v>
      </c>
      <c r="C29" s="8" t="s">
        <v>24</v>
      </c>
      <c r="D29" s="8" t="s">
        <v>200</v>
      </c>
      <c r="E29" s="9">
        <v>110.49</v>
      </c>
      <c r="F29" s="9">
        <f t="shared" si="0"/>
        <v>662.93999999999994</v>
      </c>
      <c r="G29" s="9">
        <f>+E29*2</f>
        <v>220.98</v>
      </c>
      <c r="H29" s="10">
        <f t="shared" si="1"/>
        <v>441.95999999999992</v>
      </c>
    </row>
    <row r="30" spans="1:8" x14ac:dyDescent="0.2">
      <c r="A30" s="7">
        <v>2</v>
      </c>
      <c r="B30" s="8" t="s">
        <v>128</v>
      </c>
      <c r="C30" s="8" t="s">
        <v>24</v>
      </c>
      <c r="D30" s="8" t="s">
        <v>201</v>
      </c>
      <c r="E30" s="9">
        <v>1100</v>
      </c>
      <c r="F30" s="9">
        <f t="shared" si="0"/>
        <v>2200</v>
      </c>
      <c r="G30" s="9">
        <v>0</v>
      </c>
      <c r="H30" s="10">
        <f t="shared" si="1"/>
        <v>2200</v>
      </c>
    </row>
    <row r="31" spans="1:8" x14ac:dyDescent="0.2">
      <c r="A31" s="7">
        <v>33</v>
      </c>
      <c r="B31" s="8" t="s">
        <v>68</v>
      </c>
      <c r="C31" s="8" t="s">
        <v>24</v>
      </c>
      <c r="D31" s="8" t="s">
        <v>195</v>
      </c>
      <c r="E31" s="9">
        <v>262.20999999999998</v>
      </c>
      <c r="F31" s="9">
        <f t="shared" si="0"/>
        <v>8652.9299999999985</v>
      </c>
      <c r="G31" s="9">
        <f>+E31*20</f>
        <v>5244.2</v>
      </c>
      <c r="H31" s="10">
        <f t="shared" si="1"/>
        <v>3408.7299999999987</v>
      </c>
    </row>
    <row r="32" spans="1:8" x14ac:dyDescent="0.2">
      <c r="A32" s="7">
        <v>11</v>
      </c>
      <c r="B32" s="8" t="s">
        <v>141</v>
      </c>
      <c r="C32" s="8" t="s">
        <v>24</v>
      </c>
      <c r="D32" s="8" t="s">
        <v>198</v>
      </c>
      <c r="E32" s="9">
        <v>560.5</v>
      </c>
      <c r="F32" s="9">
        <f t="shared" si="0"/>
        <v>6165.5</v>
      </c>
      <c r="G32" s="9">
        <f>+E32*3</f>
        <v>1681.5</v>
      </c>
      <c r="H32" s="10">
        <f t="shared" si="1"/>
        <v>4484</v>
      </c>
    </row>
    <row r="33" spans="1:8" x14ac:dyDescent="0.2">
      <c r="A33" s="7">
        <v>23</v>
      </c>
      <c r="B33" s="8" t="s">
        <v>111</v>
      </c>
      <c r="C33" s="8" t="s">
        <v>24</v>
      </c>
      <c r="D33" s="8" t="s">
        <v>193</v>
      </c>
      <c r="E33" s="9">
        <v>40.119999999999997</v>
      </c>
      <c r="F33" s="9">
        <f t="shared" si="0"/>
        <v>922.76</v>
      </c>
      <c r="G33" s="9">
        <f>+E33*3</f>
        <v>120.35999999999999</v>
      </c>
      <c r="H33" s="10">
        <f t="shared" si="1"/>
        <v>802.4</v>
      </c>
    </row>
    <row r="34" spans="1:8" x14ac:dyDescent="0.2">
      <c r="A34" s="7">
        <v>6</v>
      </c>
      <c r="B34" s="8" t="s">
        <v>153</v>
      </c>
      <c r="C34" s="8" t="s">
        <v>24</v>
      </c>
      <c r="D34" s="8" t="s">
        <v>198</v>
      </c>
      <c r="E34" s="9">
        <v>100.61</v>
      </c>
      <c r="F34" s="9">
        <f t="shared" si="0"/>
        <v>603.66</v>
      </c>
      <c r="G34" s="9">
        <f>+E34*2</f>
        <v>201.22</v>
      </c>
      <c r="H34" s="10">
        <f t="shared" si="1"/>
        <v>402.43999999999994</v>
      </c>
    </row>
    <row r="35" spans="1:8" x14ac:dyDescent="0.2">
      <c r="A35" s="7">
        <v>6</v>
      </c>
      <c r="B35" s="8" t="s">
        <v>154</v>
      </c>
      <c r="C35" s="8" t="s">
        <v>24</v>
      </c>
      <c r="D35" s="8" t="s">
        <v>198</v>
      </c>
      <c r="E35" s="9">
        <v>107.49</v>
      </c>
      <c r="F35" s="9">
        <f t="shared" si="0"/>
        <v>644.93999999999994</v>
      </c>
      <c r="G35" s="9">
        <f>+E35*3</f>
        <v>322.46999999999997</v>
      </c>
      <c r="H35" s="10">
        <f t="shared" si="1"/>
        <v>322.46999999999997</v>
      </c>
    </row>
    <row r="36" spans="1:8" ht="12" customHeight="1" x14ac:dyDescent="0.2">
      <c r="A36" s="7">
        <v>55</v>
      </c>
      <c r="B36" s="8" t="s">
        <v>112</v>
      </c>
      <c r="C36" s="8" t="s">
        <v>24</v>
      </c>
      <c r="D36" s="8" t="s">
        <v>193</v>
      </c>
      <c r="E36" s="9">
        <v>23.6</v>
      </c>
      <c r="F36" s="9">
        <f t="shared" si="0"/>
        <v>1298</v>
      </c>
      <c r="G36" s="9">
        <f>+E37*8</f>
        <v>424.8</v>
      </c>
      <c r="H36" s="10">
        <f t="shared" si="1"/>
        <v>873.2</v>
      </c>
    </row>
    <row r="37" spans="1:8" x14ac:dyDescent="0.2">
      <c r="A37" s="7">
        <v>27</v>
      </c>
      <c r="B37" s="8" t="s">
        <v>78</v>
      </c>
      <c r="C37" s="8" t="s">
        <v>24</v>
      </c>
      <c r="D37" s="8" t="s">
        <v>193</v>
      </c>
      <c r="E37" s="9">
        <v>53.1</v>
      </c>
      <c r="F37" s="9">
        <f t="shared" si="0"/>
        <v>1433.7</v>
      </c>
      <c r="G37" s="9">
        <f>+E37*25</f>
        <v>1327.5</v>
      </c>
      <c r="H37" s="10">
        <f t="shared" si="1"/>
        <v>106.20000000000005</v>
      </c>
    </row>
    <row r="38" spans="1:8" x14ac:dyDescent="0.2">
      <c r="A38" s="7">
        <v>5</v>
      </c>
      <c r="B38" s="8" t="s">
        <v>151</v>
      </c>
      <c r="C38" s="8" t="s">
        <v>150</v>
      </c>
      <c r="D38" s="8" t="s">
        <v>202</v>
      </c>
      <c r="E38" s="9">
        <v>170.87</v>
      </c>
      <c r="F38" s="9">
        <f t="shared" si="0"/>
        <v>854.35</v>
      </c>
      <c r="G38" s="9">
        <f>+E38*4</f>
        <v>683.48</v>
      </c>
      <c r="H38" s="10">
        <f t="shared" si="1"/>
        <v>170.87</v>
      </c>
    </row>
    <row r="39" spans="1:8" x14ac:dyDescent="0.2">
      <c r="A39" s="7">
        <v>5</v>
      </c>
      <c r="B39" s="8" t="s">
        <v>152</v>
      </c>
      <c r="C39" s="8" t="s">
        <v>150</v>
      </c>
      <c r="D39" s="8" t="s">
        <v>202</v>
      </c>
      <c r="E39" s="9">
        <v>171.08</v>
      </c>
      <c r="F39" s="9">
        <f t="shared" si="0"/>
        <v>855.40000000000009</v>
      </c>
      <c r="G39" s="9">
        <f>+E39*4</f>
        <v>684.32</v>
      </c>
      <c r="H39" s="10">
        <f t="shared" si="1"/>
        <v>171.08000000000004</v>
      </c>
    </row>
    <row r="40" spans="1:8" x14ac:dyDescent="0.2">
      <c r="A40" s="7">
        <v>2</v>
      </c>
      <c r="B40" s="8" t="s">
        <v>132</v>
      </c>
      <c r="C40" s="8" t="s">
        <v>24</v>
      </c>
      <c r="D40" s="8" t="s">
        <v>200</v>
      </c>
      <c r="E40" s="9">
        <v>2242</v>
      </c>
      <c r="F40" s="9">
        <f t="shared" si="0"/>
        <v>4484</v>
      </c>
      <c r="G40" s="9">
        <f>+E40*1</f>
        <v>2242</v>
      </c>
      <c r="H40" s="10">
        <f t="shared" si="1"/>
        <v>2242</v>
      </c>
    </row>
    <row r="41" spans="1:8" x14ac:dyDescent="0.2">
      <c r="A41" s="7">
        <v>5</v>
      </c>
      <c r="B41" s="8" t="s">
        <v>145</v>
      </c>
      <c r="C41" s="8" t="s">
        <v>24</v>
      </c>
      <c r="D41" s="8" t="s">
        <v>200</v>
      </c>
      <c r="E41" s="9">
        <v>558.64</v>
      </c>
      <c r="F41" s="9">
        <f t="shared" si="0"/>
        <v>2793.2</v>
      </c>
      <c r="G41" s="9">
        <f>+E41*2</f>
        <v>1117.28</v>
      </c>
      <c r="H41" s="10">
        <f t="shared" si="1"/>
        <v>1675.9199999999998</v>
      </c>
    </row>
    <row r="42" spans="1:8" x14ac:dyDescent="0.2">
      <c r="A42" s="7">
        <v>3</v>
      </c>
      <c r="B42" s="8" t="s">
        <v>129</v>
      </c>
      <c r="C42" s="8" t="s">
        <v>24</v>
      </c>
      <c r="D42" s="8" t="s">
        <v>200</v>
      </c>
      <c r="E42" s="9">
        <v>212.4</v>
      </c>
      <c r="F42" s="9">
        <f t="shared" si="0"/>
        <v>637.20000000000005</v>
      </c>
      <c r="G42" s="9">
        <f>+E42*2</f>
        <v>424.8</v>
      </c>
      <c r="H42" s="10">
        <f t="shared" si="1"/>
        <v>212.40000000000003</v>
      </c>
    </row>
    <row r="43" spans="1:8" x14ac:dyDescent="0.2">
      <c r="A43" s="7">
        <v>2</v>
      </c>
      <c r="B43" s="8" t="s">
        <v>131</v>
      </c>
      <c r="C43" s="8" t="s">
        <v>24</v>
      </c>
      <c r="D43" s="8" t="s">
        <v>200</v>
      </c>
      <c r="E43" s="9">
        <v>1169.3800000000001</v>
      </c>
      <c r="F43" s="9">
        <f t="shared" ref="F43:F74" si="2">+A43*E43</f>
        <v>2338.7600000000002</v>
      </c>
      <c r="G43" s="9">
        <f>+E43*1</f>
        <v>1169.3800000000001</v>
      </c>
      <c r="H43" s="10">
        <f t="shared" si="1"/>
        <v>1169.3800000000001</v>
      </c>
    </row>
    <row r="44" spans="1:8" x14ac:dyDescent="0.2">
      <c r="A44" s="7">
        <v>4</v>
      </c>
      <c r="B44" s="8" t="s">
        <v>130</v>
      </c>
      <c r="C44" s="8" t="s">
        <v>24</v>
      </c>
      <c r="D44" s="8" t="s">
        <v>200</v>
      </c>
      <c r="E44" s="9">
        <v>1169.3800000000001</v>
      </c>
      <c r="F44" s="9">
        <f t="shared" si="2"/>
        <v>4677.5200000000004</v>
      </c>
      <c r="G44" s="9">
        <f>+E44*2</f>
        <v>2338.7600000000002</v>
      </c>
      <c r="H44" s="10">
        <f t="shared" si="1"/>
        <v>2338.7600000000002</v>
      </c>
    </row>
    <row r="45" spans="1:8" x14ac:dyDescent="0.2">
      <c r="A45" s="7">
        <v>3</v>
      </c>
      <c r="B45" s="8" t="s">
        <v>118</v>
      </c>
      <c r="C45" s="8" t="s">
        <v>24</v>
      </c>
      <c r="D45" s="8" t="s">
        <v>200</v>
      </c>
      <c r="E45" s="9">
        <v>1169.3800000000001</v>
      </c>
      <c r="F45" s="9">
        <f t="shared" si="2"/>
        <v>3508.1400000000003</v>
      </c>
      <c r="G45" s="9">
        <f>+E45*2</f>
        <v>2338.7600000000002</v>
      </c>
      <c r="H45" s="10">
        <f t="shared" si="1"/>
        <v>1169.3800000000001</v>
      </c>
    </row>
    <row r="46" spans="1:8" x14ac:dyDescent="0.2">
      <c r="A46" s="7">
        <v>6</v>
      </c>
      <c r="B46" s="8" t="s">
        <v>119</v>
      </c>
      <c r="C46" s="8" t="s">
        <v>24</v>
      </c>
      <c r="D46" s="8" t="s">
        <v>200</v>
      </c>
      <c r="E46" s="9">
        <v>400.51</v>
      </c>
      <c r="F46" s="9">
        <f t="shared" si="2"/>
        <v>2403.06</v>
      </c>
      <c r="G46" s="9">
        <f>+E46*3</f>
        <v>1201.53</v>
      </c>
      <c r="H46" s="10">
        <f t="shared" si="1"/>
        <v>1201.53</v>
      </c>
    </row>
    <row r="47" spans="1:8" x14ac:dyDescent="0.2">
      <c r="A47" s="7">
        <v>10</v>
      </c>
      <c r="B47" s="8" t="s">
        <v>139</v>
      </c>
      <c r="C47" s="8" t="s">
        <v>123</v>
      </c>
      <c r="D47" s="8" t="s">
        <v>203</v>
      </c>
      <c r="E47" s="9">
        <v>54.28</v>
      </c>
      <c r="F47" s="9">
        <f t="shared" si="2"/>
        <v>542.79999999999995</v>
      </c>
      <c r="G47" s="9">
        <f>+E47*5</f>
        <v>271.39999999999998</v>
      </c>
      <c r="H47" s="10">
        <f t="shared" si="1"/>
        <v>271.39999999999998</v>
      </c>
    </row>
    <row r="48" spans="1:8" x14ac:dyDescent="0.2">
      <c r="A48" s="7">
        <v>10</v>
      </c>
      <c r="B48" s="8" t="s">
        <v>138</v>
      </c>
      <c r="C48" s="8" t="s">
        <v>123</v>
      </c>
      <c r="D48" s="8" t="s">
        <v>203</v>
      </c>
      <c r="E48" s="9">
        <v>54.28</v>
      </c>
      <c r="F48" s="9">
        <f t="shared" si="2"/>
        <v>542.79999999999995</v>
      </c>
      <c r="G48" s="9">
        <f>+E48*5</f>
        <v>271.39999999999998</v>
      </c>
      <c r="H48" s="10">
        <f t="shared" si="1"/>
        <v>271.39999999999998</v>
      </c>
    </row>
    <row r="49" spans="1:8" x14ac:dyDescent="0.2">
      <c r="A49" s="7">
        <v>5</v>
      </c>
      <c r="B49" s="8" t="s">
        <v>10</v>
      </c>
      <c r="C49" s="8" t="s">
        <v>25</v>
      </c>
      <c r="D49" s="8" t="s">
        <v>193</v>
      </c>
      <c r="E49" s="9">
        <v>33.19</v>
      </c>
      <c r="F49" s="9">
        <f t="shared" si="2"/>
        <v>165.95</v>
      </c>
      <c r="G49" s="9">
        <f>+E49*3</f>
        <v>99.57</v>
      </c>
      <c r="H49" s="10">
        <f t="shared" si="1"/>
        <v>66.38</v>
      </c>
    </row>
    <row r="50" spans="1:8" x14ac:dyDescent="0.2">
      <c r="A50" s="7">
        <v>20</v>
      </c>
      <c r="B50" s="8" t="s">
        <v>80</v>
      </c>
      <c r="C50" s="8" t="s">
        <v>25</v>
      </c>
      <c r="D50" s="8" t="s">
        <v>193</v>
      </c>
      <c r="E50" s="9">
        <v>36.64</v>
      </c>
      <c r="F50" s="9">
        <f t="shared" si="2"/>
        <v>732.8</v>
      </c>
      <c r="G50" s="9">
        <f>+E50*2</f>
        <v>73.28</v>
      </c>
      <c r="H50" s="10">
        <f t="shared" si="1"/>
        <v>659.52</v>
      </c>
    </row>
    <row r="51" spans="1:8" x14ac:dyDescent="0.2">
      <c r="A51" s="7">
        <v>21</v>
      </c>
      <c r="B51" s="8" t="s">
        <v>79</v>
      </c>
      <c r="C51" s="8" t="s">
        <v>25</v>
      </c>
      <c r="D51" s="8" t="s">
        <v>193</v>
      </c>
      <c r="E51" s="9">
        <v>14.66</v>
      </c>
      <c r="F51" s="9">
        <f t="shared" si="2"/>
        <v>307.86</v>
      </c>
      <c r="G51" s="9">
        <f>+E51*5</f>
        <v>73.3</v>
      </c>
      <c r="H51" s="10">
        <f t="shared" si="1"/>
        <v>234.56</v>
      </c>
    </row>
    <row r="52" spans="1:8" x14ac:dyDescent="0.2">
      <c r="A52" s="7">
        <v>24</v>
      </c>
      <c r="B52" s="8" t="s">
        <v>49</v>
      </c>
      <c r="C52" s="8" t="s">
        <v>42</v>
      </c>
      <c r="D52" s="8" t="s">
        <v>194</v>
      </c>
      <c r="E52" s="9">
        <v>61.36</v>
      </c>
      <c r="F52" s="9">
        <f t="shared" si="2"/>
        <v>1472.6399999999999</v>
      </c>
      <c r="G52" s="9">
        <f>+E52*2</f>
        <v>122.72</v>
      </c>
      <c r="H52" s="10">
        <f t="shared" si="1"/>
        <v>1349.9199999999998</v>
      </c>
    </row>
    <row r="53" spans="1:8" x14ac:dyDescent="0.2">
      <c r="A53" s="7">
        <v>34</v>
      </c>
      <c r="B53" s="8" t="s">
        <v>63</v>
      </c>
      <c r="C53" s="8" t="s">
        <v>24</v>
      </c>
      <c r="D53" s="8" t="s">
        <v>196</v>
      </c>
      <c r="E53" s="9">
        <v>206.5</v>
      </c>
      <c r="F53" s="9">
        <f t="shared" si="2"/>
        <v>7021</v>
      </c>
      <c r="G53" s="9">
        <f>+E53*15</f>
        <v>3097.5</v>
      </c>
      <c r="H53" s="10">
        <f t="shared" si="1"/>
        <v>3923.5</v>
      </c>
    </row>
    <row r="54" spans="1:8" x14ac:dyDescent="0.2">
      <c r="A54" s="7">
        <v>13</v>
      </c>
      <c r="B54" s="8" t="s">
        <v>90</v>
      </c>
      <c r="C54" s="8" t="s">
        <v>24</v>
      </c>
      <c r="D54" s="8" t="s">
        <v>193</v>
      </c>
      <c r="E54" s="9">
        <v>20.95</v>
      </c>
      <c r="F54" s="9">
        <f t="shared" si="2"/>
        <v>272.34999999999997</v>
      </c>
      <c r="G54" s="9">
        <f>+E54*8</f>
        <v>167.6</v>
      </c>
      <c r="H54" s="10">
        <f t="shared" si="1"/>
        <v>104.74999999999997</v>
      </c>
    </row>
    <row r="55" spans="1:8" x14ac:dyDescent="0.2">
      <c r="A55" s="7">
        <v>5</v>
      </c>
      <c r="B55" s="8" t="s">
        <v>97</v>
      </c>
      <c r="C55" s="8" t="s">
        <v>24</v>
      </c>
      <c r="D55" s="8" t="s">
        <v>194</v>
      </c>
      <c r="E55" s="9">
        <v>177</v>
      </c>
      <c r="F55" s="9">
        <f t="shared" si="2"/>
        <v>885</v>
      </c>
      <c r="G55" s="9">
        <f>+E55*1</f>
        <v>177</v>
      </c>
      <c r="H55" s="10">
        <f t="shared" si="1"/>
        <v>708</v>
      </c>
    </row>
    <row r="56" spans="1:8" x14ac:dyDescent="0.2">
      <c r="A56" s="7">
        <v>5</v>
      </c>
      <c r="B56" s="8" t="s">
        <v>98</v>
      </c>
      <c r="C56" s="8" t="s">
        <v>24</v>
      </c>
      <c r="D56" s="8" t="s">
        <v>194</v>
      </c>
      <c r="E56" s="9">
        <v>4307</v>
      </c>
      <c r="F56" s="9">
        <f t="shared" si="2"/>
        <v>21535</v>
      </c>
      <c r="G56" s="9">
        <f>+E56*1</f>
        <v>4307</v>
      </c>
      <c r="H56" s="10">
        <f t="shared" si="1"/>
        <v>17228</v>
      </c>
    </row>
    <row r="57" spans="1:8" x14ac:dyDescent="0.2">
      <c r="A57" s="7">
        <v>2</v>
      </c>
      <c r="B57" s="8" t="s">
        <v>67</v>
      </c>
      <c r="C57" s="8" t="s">
        <v>24</v>
      </c>
      <c r="D57" s="8" t="s">
        <v>194</v>
      </c>
      <c r="E57" s="9">
        <v>442.5</v>
      </c>
      <c r="F57" s="9">
        <f t="shared" si="2"/>
        <v>885</v>
      </c>
      <c r="G57" s="9">
        <f>+E57*1</f>
        <v>442.5</v>
      </c>
      <c r="H57" s="10">
        <f t="shared" si="1"/>
        <v>442.5</v>
      </c>
    </row>
    <row r="58" spans="1:8" x14ac:dyDescent="0.2">
      <c r="A58" s="7">
        <v>3</v>
      </c>
      <c r="B58" s="8" t="s">
        <v>107</v>
      </c>
      <c r="C58" s="8" t="s">
        <v>24</v>
      </c>
      <c r="D58" s="8" t="s">
        <v>194</v>
      </c>
      <c r="E58" s="9">
        <v>442.5</v>
      </c>
      <c r="F58" s="9">
        <f t="shared" si="2"/>
        <v>1327.5</v>
      </c>
      <c r="G58" s="9">
        <f>+E58*1</f>
        <v>442.5</v>
      </c>
      <c r="H58" s="10">
        <f t="shared" si="1"/>
        <v>885</v>
      </c>
    </row>
    <row r="59" spans="1:8" x14ac:dyDescent="0.2">
      <c r="A59" s="7">
        <v>31</v>
      </c>
      <c r="B59" s="8" t="s">
        <v>99</v>
      </c>
      <c r="C59" s="8" t="s">
        <v>26</v>
      </c>
      <c r="D59" s="8" t="s">
        <v>196</v>
      </c>
      <c r="E59" s="9">
        <v>112.1</v>
      </c>
      <c r="F59" s="9">
        <f t="shared" si="2"/>
        <v>3475.1</v>
      </c>
      <c r="G59" s="9">
        <f>+E59*20</f>
        <v>2242</v>
      </c>
      <c r="H59" s="10">
        <f t="shared" si="1"/>
        <v>1233.0999999999999</v>
      </c>
    </row>
    <row r="60" spans="1:8" x14ac:dyDescent="0.2">
      <c r="A60" s="7">
        <v>11</v>
      </c>
      <c r="B60" s="8" t="s">
        <v>46</v>
      </c>
      <c r="C60" s="8" t="s">
        <v>42</v>
      </c>
      <c r="D60" s="8" t="s">
        <v>194</v>
      </c>
      <c r="E60" s="9">
        <v>87.32</v>
      </c>
      <c r="F60" s="9">
        <f t="shared" si="2"/>
        <v>960.52</v>
      </c>
      <c r="G60" s="9">
        <f>+E60*8</f>
        <v>698.56</v>
      </c>
      <c r="H60" s="10">
        <f t="shared" si="1"/>
        <v>261.96000000000004</v>
      </c>
    </row>
    <row r="61" spans="1:8" x14ac:dyDescent="0.2">
      <c r="A61" s="7">
        <v>5</v>
      </c>
      <c r="B61" s="8" t="s">
        <v>171</v>
      </c>
      <c r="C61" s="8" t="s">
        <v>26</v>
      </c>
      <c r="D61" s="8" t="s">
        <v>194</v>
      </c>
      <c r="E61" s="9">
        <v>383.5</v>
      </c>
      <c r="F61" s="9">
        <f t="shared" si="2"/>
        <v>1917.5</v>
      </c>
      <c r="G61" s="9">
        <f>+E61*1</f>
        <v>383.5</v>
      </c>
      <c r="H61" s="10">
        <f t="shared" si="1"/>
        <v>1534</v>
      </c>
    </row>
    <row r="62" spans="1:8" x14ac:dyDescent="0.2">
      <c r="A62" s="7">
        <v>2</v>
      </c>
      <c r="B62" s="8" t="s">
        <v>172</v>
      </c>
      <c r="C62" s="8" t="s">
        <v>26</v>
      </c>
      <c r="D62" s="8" t="s">
        <v>194</v>
      </c>
      <c r="E62" s="9">
        <v>383.5</v>
      </c>
      <c r="F62" s="9">
        <f t="shared" si="2"/>
        <v>767</v>
      </c>
      <c r="G62" s="9">
        <f>+E62*1</f>
        <v>383.5</v>
      </c>
      <c r="H62" s="10">
        <f t="shared" si="1"/>
        <v>383.5</v>
      </c>
    </row>
    <row r="63" spans="1:8" x14ac:dyDescent="0.2">
      <c r="A63" s="7">
        <v>6</v>
      </c>
      <c r="B63" s="8" t="s">
        <v>173</v>
      </c>
      <c r="C63" s="8" t="s">
        <v>26</v>
      </c>
      <c r="D63" s="8" t="s">
        <v>194</v>
      </c>
      <c r="E63" s="9">
        <v>265.5</v>
      </c>
      <c r="F63" s="9">
        <f t="shared" si="2"/>
        <v>1593</v>
      </c>
      <c r="G63" s="9">
        <f>+E63*3</f>
        <v>796.5</v>
      </c>
      <c r="H63" s="10">
        <f t="shared" si="1"/>
        <v>796.5</v>
      </c>
    </row>
    <row r="64" spans="1:8" x14ac:dyDescent="0.2">
      <c r="A64" s="7">
        <v>25</v>
      </c>
      <c r="B64" s="8" t="s">
        <v>167</v>
      </c>
      <c r="C64" s="8" t="s">
        <v>24</v>
      </c>
      <c r="D64" s="8" t="s">
        <v>193</v>
      </c>
      <c r="E64" s="9">
        <v>129.80000000000001</v>
      </c>
      <c r="F64" s="9">
        <f t="shared" si="2"/>
        <v>3245.0000000000005</v>
      </c>
      <c r="G64" s="9">
        <f>+E64*10</f>
        <v>1298</v>
      </c>
      <c r="H64" s="10">
        <f t="shared" si="1"/>
        <v>1947.0000000000005</v>
      </c>
    </row>
    <row r="65" spans="1:8" x14ac:dyDescent="0.2">
      <c r="A65" s="7">
        <v>5</v>
      </c>
      <c r="B65" s="8" t="s">
        <v>60</v>
      </c>
      <c r="C65" s="8" t="s">
        <v>24</v>
      </c>
      <c r="D65" s="8" t="s">
        <v>204</v>
      </c>
      <c r="E65" s="9">
        <v>767</v>
      </c>
      <c r="F65" s="9">
        <f t="shared" si="2"/>
        <v>3835</v>
      </c>
      <c r="G65" s="9">
        <f>+E65*1</f>
        <v>767</v>
      </c>
      <c r="H65" s="10">
        <f t="shared" si="1"/>
        <v>3068</v>
      </c>
    </row>
    <row r="66" spans="1:8" x14ac:dyDescent="0.2">
      <c r="A66" s="7">
        <v>6</v>
      </c>
      <c r="B66" s="8" t="s">
        <v>52</v>
      </c>
      <c r="C66" s="8" t="s">
        <v>25</v>
      </c>
      <c r="D66" s="8" t="s">
        <v>194</v>
      </c>
      <c r="E66" s="9">
        <v>177</v>
      </c>
      <c r="F66" s="9">
        <f t="shared" si="2"/>
        <v>1062</v>
      </c>
      <c r="G66" s="9">
        <f>+E66*2</f>
        <v>354</v>
      </c>
      <c r="H66" s="10">
        <f t="shared" si="1"/>
        <v>708</v>
      </c>
    </row>
    <row r="67" spans="1:8" x14ac:dyDescent="0.2">
      <c r="A67" s="7">
        <v>4</v>
      </c>
      <c r="B67" s="8" t="s">
        <v>9</v>
      </c>
      <c r="C67" s="8" t="s">
        <v>24</v>
      </c>
      <c r="D67" s="8" t="s">
        <v>205</v>
      </c>
      <c r="E67" s="9">
        <v>51</v>
      </c>
      <c r="F67" s="9">
        <f>+E67*A67</f>
        <v>204</v>
      </c>
      <c r="G67" s="9">
        <f>+E67*2</f>
        <v>102</v>
      </c>
      <c r="H67" s="10">
        <f t="shared" si="1"/>
        <v>102</v>
      </c>
    </row>
    <row r="68" spans="1:8" x14ac:dyDescent="0.2">
      <c r="A68" s="7">
        <v>7</v>
      </c>
      <c r="B68" s="8" t="s">
        <v>86</v>
      </c>
      <c r="C68" s="8" t="s">
        <v>24</v>
      </c>
      <c r="D68" s="8" t="s">
        <v>194</v>
      </c>
      <c r="E68" s="9">
        <v>135.69999999999999</v>
      </c>
      <c r="F68" s="9">
        <f t="shared" si="2"/>
        <v>949.89999999999986</v>
      </c>
      <c r="G68" s="9">
        <f>+E68*3</f>
        <v>407.09999999999997</v>
      </c>
      <c r="H68" s="10">
        <f t="shared" si="1"/>
        <v>542.79999999999995</v>
      </c>
    </row>
    <row r="69" spans="1:8" x14ac:dyDescent="0.2">
      <c r="A69" s="7">
        <v>4</v>
      </c>
      <c r="B69" s="8" t="s">
        <v>116</v>
      </c>
      <c r="C69" s="8" t="s">
        <v>24</v>
      </c>
      <c r="D69" s="8" t="s">
        <v>194</v>
      </c>
      <c r="E69" s="9">
        <v>165.2</v>
      </c>
      <c r="F69" s="9">
        <f t="shared" si="2"/>
        <v>660.8</v>
      </c>
      <c r="G69" s="9">
        <f>+E69*2</f>
        <v>330.4</v>
      </c>
      <c r="H69" s="10">
        <f t="shared" si="1"/>
        <v>330.4</v>
      </c>
    </row>
    <row r="70" spans="1:8" x14ac:dyDescent="0.2">
      <c r="A70" s="7">
        <v>44</v>
      </c>
      <c r="B70" s="8" t="s">
        <v>54</v>
      </c>
      <c r="C70" s="8" t="s">
        <v>24</v>
      </c>
      <c r="D70" s="8" t="s">
        <v>194</v>
      </c>
      <c r="E70" s="9">
        <v>17.7</v>
      </c>
      <c r="F70" s="9">
        <f t="shared" si="2"/>
        <v>778.8</v>
      </c>
      <c r="G70" s="9">
        <f>+E70*15</f>
        <v>265.5</v>
      </c>
      <c r="H70" s="10">
        <f t="shared" si="1"/>
        <v>513.29999999999995</v>
      </c>
    </row>
    <row r="71" spans="1:8" x14ac:dyDescent="0.2">
      <c r="A71" s="7">
        <v>4</v>
      </c>
      <c r="B71" s="8" t="s">
        <v>137</v>
      </c>
      <c r="C71" s="8" t="s">
        <v>24</v>
      </c>
      <c r="D71" s="8" t="s">
        <v>201</v>
      </c>
      <c r="E71" s="9">
        <v>337.48</v>
      </c>
      <c r="F71" s="9">
        <f t="shared" si="2"/>
        <v>1349.92</v>
      </c>
      <c r="G71" s="9">
        <f>+E71*2</f>
        <v>674.96</v>
      </c>
      <c r="H71" s="10">
        <f t="shared" si="1"/>
        <v>674.96</v>
      </c>
    </row>
    <row r="72" spans="1:8" x14ac:dyDescent="0.2">
      <c r="A72" s="7">
        <v>10</v>
      </c>
      <c r="B72" s="8" t="s">
        <v>127</v>
      </c>
      <c r="C72" s="8" t="s">
        <v>24</v>
      </c>
      <c r="D72" s="8" t="s">
        <v>206</v>
      </c>
      <c r="E72" s="9">
        <v>700</v>
      </c>
      <c r="F72" s="9">
        <f t="shared" si="2"/>
        <v>7000</v>
      </c>
      <c r="G72" s="9">
        <f>+E72*7</f>
        <v>4900</v>
      </c>
      <c r="H72" s="10">
        <f t="shared" si="1"/>
        <v>2100</v>
      </c>
    </row>
    <row r="73" spans="1:8" x14ac:dyDescent="0.2">
      <c r="A73" s="7">
        <v>116</v>
      </c>
      <c r="B73" s="8" t="s">
        <v>109</v>
      </c>
      <c r="C73" s="8" t="s">
        <v>24</v>
      </c>
      <c r="D73" s="8" t="s">
        <v>193</v>
      </c>
      <c r="E73" s="9">
        <v>21.61</v>
      </c>
      <c r="F73" s="9">
        <f t="shared" si="2"/>
        <v>2506.7599999999998</v>
      </c>
      <c r="G73" s="9">
        <f>+E73*50</f>
        <v>1080.5</v>
      </c>
      <c r="H73" s="10">
        <f t="shared" si="1"/>
        <v>1426.2599999999998</v>
      </c>
    </row>
    <row r="74" spans="1:8" x14ac:dyDescent="0.2">
      <c r="A74" s="7">
        <v>125</v>
      </c>
      <c r="B74" s="8" t="s">
        <v>100</v>
      </c>
      <c r="C74" s="8" t="s">
        <v>24</v>
      </c>
      <c r="D74" s="8" t="s">
        <v>193</v>
      </c>
      <c r="E74" s="9">
        <v>21.61</v>
      </c>
      <c r="F74" s="9">
        <f t="shared" si="2"/>
        <v>2701.25</v>
      </c>
      <c r="G74" s="9">
        <f>+E74*40</f>
        <v>864.4</v>
      </c>
      <c r="H74" s="10">
        <f t="shared" si="1"/>
        <v>1836.85</v>
      </c>
    </row>
    <row r="75" spans="1:8" x14ac:dyDescent="0.2">
      <c r="A75" s="7">
        <v>125</v>
      </c>
      <c r="B75" s="8" t="s">
        <v>101</v>
      </c>
      <c r="C75" s="8" t="s">
        <v>24</v>
      </c>
      <c r="D75" s="8" t="s">
        <v>193</v>
      </c>
      <c r="E75" s="9">
        <v>21.61</v>
      </c>
      <c r="F75" s="9">
        <f t="shared" ref="F75:F105" si="3">+A75*E75</f>
        <v>2701.25</v>
      </c>
      <c r="G75" s="9">
        <f>+E75*40</f>
        <v>864.4</v>
      </c>
      <c r="H75" s="10">
        <f t="shared" si="1"/>
        <v>1836.85</v>
      </c>
    </row>
    <row r="76" spans="1:8" x14ac:dyDescent="0.2">
      <c r="A76" s="7">
        <v>200</v>
      </c>
      <c r="B76" s="8" t="s">
        <v>72</v>
      </c>
      <c r="C76" s="8" t="s">
        <v>24</v>
      </c>
      <c r="D76" s="8" t="s">
        <v>196</v>
      </c>
      <c r="E76" s="9">
        <v>1.91</v>
      </c>
      <c r="F76" s="9">
        <f t="shared" si="3"/>
        <v>382</v>
      </c>
      <c r="G76" s="9">
        <f>+E76*100</f>
        <v>191</v>
      </c>
      <c r="H76" s="10">
        <f t="shared" ref="H76:H138" si="4">+F76-G76</f>
        <v>191</v>
      </c>
    </row>
    <row r="77" spans="1:8" x14ac:dyDescent="0.2">
      <c r="A77" s="7">
        <v>280</v>
      </c>
      <c r="B77" s="8" t="s">
        <v>108</v>
      </c>
      <c r="C77" s="8" t="s">
        <v>24</v>
      </c>
      <c r="D77" s="8" t="s">
        <v>193</v>
      </c>
      <c r="E77" s="9">
        <v>3.25</v>
      </c>
      <c r="F77" s="9">
        <f t="shared" si="3"/>
        <v>910</v>
      </c>
      <c r="G77" s="9">
        <f>+E77*100</f>
        <v>325</v>
      </c>
      <c r="H77" s="10">
        <f t="shared" si="4"/>
        <v>585</v>
      </c>
    </row>
    <row r="78" spans="1:8" x14ac:dyDescent="0.2">
      <c r="A78" s="7">
        <v>400</v>
      </c>
      <c r="B78" s="8" t="s">
        <v>155</v>
      </c>
      <c r="C78" s="8" t="s">
        <v>24</v>
      </c>
      <c r="D78" s="8" t="s">
        <v>193</v>
      </c>
      <c r="E78" s="9">
        <v>3.75</v>
      </c>
      <c r="F78" s="9">
        <f t="shared" si="3"/>
        <v>1500</v>
      </c>
      <c r="G78" s="9">
        <f>+E78*110</f>
        <v>412.5</v>
      </c>
      <c r="H78" s="10">
        <f t="shared" si="4"/>
        <v>1087.5</v>
      </c>
    </row>
    <row r="79" spans="1:8" x14ac:dyDescent="0.2">
      <c r="A79" s="7">
        <v>300</v>
      </c>
      <c r="B79" s="8" t="s">
        <v>22</v>
      </c>
      <c r="C79" s="8" t="s">
        <v>24</v>
      </c>
      <c r="D79" s="8" t="s">
        <v>193</v>
      </c>
      <c r="E79" s="9">
        <v>5.25</v>
      </c>
      <c r="F79" s="9">
        <f t="shared" si="3"/>
        <v>1575</v>
      </c>
      <c r="G79" s="9">
        <f>+E79*110</f>
        <v>577.5</v>
      </c>
      <c r="H79" s="10">
        <f t="shared" si="4"/>
        <v>997.5</v>
      </c>
    </row>
    <row r="80" spans="1:8" ht="13.5" customHeight="1" x14ac:dyDescent="0.2">
      <c r="A80" s="7">
        <v>61</v>
      </c>
      <c r="B80" s="8" t="s">
        <v>23</v>
      </c>
      <c r="C80" s="8" t="s">
        <v>24</v>
      </c>
      <c r="D80" s="8" t="s">
        <v>193</v>
      </c>
      <c r="E80" s="9">
        <v>3.25</v>
      </c>
      <c r="F80" s="9">
        <f t="shared" si="3"/>
        <v>198.25</v>
      </c>
      <c r="G80" s="9">
        <f>+E80*40</f>
        <v>130</v>
      </c>
      <c r="H80" s="10">
        <f t="shared" si="4"/>
        <v>68.25</v>
      </c>
    </row>
    <row r="81" spans="1:8" x14ac:dyDescent="0.2">
      <c r="A81" s="7">
        <v>10</v>
      </c>
      <c r="B81" s="8" t="s">
        <v>186</v>
      </c>
      <c r="C81" s="8" t="s">
        <v>26</v>
      </c>
      <c r="D81" s="8" t="s">
        <v>193</v>
      </c>
      <c r="E81" s="9">
        <v>375.24</v>
      </c>
      <c r="F81" s="9">
        <f t="shared" si="3"/>
        <v>3752.4</v>
      </c>
      <c r="G81" s="9">
        <f>+E81*5</f>
        <v>1876.2</v>
      </c>
      <c r="H81" s="10">
        <f t="shared" si="4"/>
        <v>1876.2</v>
      </c>
    </row>
    <row r="82" spans="1:8" x14ac:dyDescent="0.2">
      <c r="A82" s="7">
        <v>900</v>
      </c>
      <c r="B82" s="8" t="s">
        <v>91</v>
      </c>
      <c r="C82" s="8" t="s">
        <v>24</v>
      </c>
      <c r="D82" s="8" t="s">
        <v>194</v>
      </c>
      <c r="E82" s="9">
        <v>0.14000000000000001</v>
      </c>
      <c r="F82" s="9">
        <f t="shared" si="3"/>
        <v>126.00000000000001</v>
      </c>
      <c r="G82" s="9">
        <f>+E82*200</f>
        <v>28.000000000000004</v>
      </c>
      <c r="H82" s="10">
        <f t="shared" si="4"/>
        <v>98.000000000000014</v>
      </c>
    </row>
    <row r="83" spans="1:8" x14ac:dyDescent="0.2">
      <c r="A83" s="7">
        <v>2400</v>
      </c>
      <c r="B83" s="8" t="s">
        <v>92</v>
      </c>
      <c r="C83" s="8" t="s">
        <v>24</v>
      </c>
      <c r="D83" s="8" t="s">
        <v>194</v>
      </c>
      <c r="E83" s="9">
        <v>0.14000000000000001</v>
      </c>
      <c r="F83" s="9">
        <f t="shared" si="3"/>
        <v>336.00000000000006</v>
      </c>
      <c r="G83" s="9">
        <f>+E83*500</f>
        <v>70</v>
      </c>
      <c r="H83" s="10">
        <f t="shared" si="4"/>
        <v>266.00000000000006</v>
      </c>
    </row>
    <row r="84" spans="1:8" x14ac:dyDescent="0.2">
      <c r="A84" s="7">
        <v>1600</v>
      </c>
      <c r="B84" s="8" t="s">
        <v>65</v>
      </c>
      <c r="C84" s="8" t="s">
        <v>24</v>
      </c>
      <c r="D84" s="8" t="s">
        <v>194</v>
      </c>
      <c r="E84" s="9">
        <v>1.0900000000000001</v>
      </c>
      <c r="F84" s="9">
        <f t="shared" si="3"/>
        <v>1744.0000000000002</v>
      </c>
      <c r="G84" s="9">
        <f>+E84*350</f>
        <v>381.5</v>
      </c>
      <c r="H84" s="10">
        <f t="shared" si="4"/>
        <v>1362.5000000000002</v>
      </c>
    </row>
    <row r="85" spans="1:8" x14ac:dyDescent="0.2">
      <c r="A85" s="7">
        <v>680</v>
      </c>
      <c r="B85" s="8" t="s">
        <v>66</v>
      </c>
      <c r="C85" s="8" t="s">
        <v>24</v>
      </c>
      <c r="D85" s="8" t="s">
        <v>194</v>
      </c>
      <c r="E85" s="9">
        <v>10.56</v>
      </c>
      <c r="F85" s="9">
        <f t="shared" si="3"/>
        <v>7180.8</v>
      </c>
      <c r="G85" s="9">
        <f>+E85*350</f>
        <v>3696</v>
      </c>
      <c r="H85" s="10">
        <f t="shared" si="4"/>
        <v>3484.8</v>
      </c>
    </row>
    <row r="86" spans="1:8" x14ac:dyDescent="0.2">
      <c r="A86" s="7">
        <v>15</v>
      </c>
      <c r="B86" s="8" t="s">
        <v>103</v>
      </c>
      <c r="C86" s="8" t="s">
        <v>24</v>
      </c>
      <c r="D86" s="8" t="s">
        <v>205</v>
      </c>
      <c r="E86" s="9">
        <v>64.900000000000006</v>
      </c>
      <c r="F86" s="9">
        <f t="shared" si="3"/>
        <v>973.50000000000011</v>
      </c>
      <c r="G86" s="9">
        <f>+E86*5</f>
        <v>324.5</v>
      </c>
      <c r="H86" s="10">
        <f t="shared" si="4"/>
        <v>649.00000000000011</v>
      </c>
    </row>
    <row r="87" spans="1:8" x14ac:dyDescent="0.2">
      <c r="A87" s="7">
        <v>15</v>
      </c>
      <c r="B87" s="8" t="s">
        <v>176</v>
      </c>
      <c r="C87" s="8" t="s">
        <v>24</v>
      </c>
      <c r="D87" s="8" t="s">
        <v>193</v>
      </c>
      <c r="E87" s="9">
        <v>41.99</v>
      </c>
      <c r="F87" s="9">
        <f t="shared" si="3"/>
        <v>629.85</v>
      </c>
      <c r="G87" s="9">
        <f>+E87*5</f>
        <v>209.95000000000002</v>
      </c>
      <c r="H87" s="10">
        <f t="shared" si="4"/>
        <v>419.9</v>
      </c>
    </row>
    <row r="88" spans="1:8" x14ac:dyDescent="0.2">
      <c r="A88" s="7">
        <v>15</v>
      </c>
      <c r="B88" s="8" t="s">
        <v>27</v>
      </c>
      <c r="C88" s="8" t="s">
        <v>24</v>
      </c>
      <c r="D88" s="8" t="s">
        <v>193</v>
      </c>
      <c r="E88" s="9">
        <v>1150.5</v>
      </c>
      <c r="F88" s="9">
        <f t="shared" si="3"/>
        <v>17257.5</v>
      </c>
      <c r="G88" s="9">
        <f>+E88*5</f>
        <v>5752.5</v>
      </c>
      <c r="H88" s="10">
        <f t="shared" si="4"/>
        <v>11505</v>
      </c>
    </row>
    <row r="89" spans="1:8" x14ac:dyDescent="0.2">
      <c r="A89" s="7">
        <v>27</v>
      </c>
      <c r="B89" s="8" t="s">
        <v>168</v>
      </c>
      <c r="C89" s="8" t="s">
        <v>24</v>
      </c>
      <c r="D89" s="8" t="s">
        <v>193</v>
      </c>
      <c r="E89" s="9">
        <v>165.2</v>
      </c>
      <c r="F89" s="9">
        <f t="shared" si="3"/>
        <v>4460.3999999999996</v>
      </c>
      <c r="G89" s="9">
        <f>+E89*5</f>
        <v>826</v>
      </c>
      <c r="H89" s="10">
        <f t="shared" si="4"/>
        <v>3634.3999999999996</v>
      </c>
    </row>
    <row r="90" spans="1:8" x14ac:dyDescent="0.2">
      <c r="A90" s="7">
        <v>127</v>
      </c>
      <c r="B90" s="8" t="s">
        <v>76</v>
      </c>
      <c r="C90" s="8" t="s">
        <v>25</v>
      </c>
      <c r="D90" s="8" t="s">
        <v>193</v>
      </c>
      <c r="E90" s="9">
        <v>42.48</v>
      </c>
      <c r="F90" s="9">
        <f t="shared" si="3"/>
        <v>5394.96</v>
      </c>
      <c r="G90" s="9">
        <f>+E90*50</f>
        <v>2124</v>
      </c>
      <c r="H90" s="10">
        <f t="shared" si="4"/>
        <v>3270.96</v>
      </c>
    </row>
    <row r="91" spans="1:8" x14ac:dyDescent="0.2">
      <c r="A91" s="7">
        <v>5</v>
      </c>
      <c r="B91" s="8" t="s">
        <v>87</v>
      </c>
      <c r="C91" s="8" t="s">
        <v>24</v>
      </c>
      <c r="D91" s="8" t="s">
        <v>198</v>
      </c>
      <c r="E91" s="9">
        <v>70.8</v>
      </c>
      <c r="F91" s="9">
        <f t="shared" si="3"/>
        <v>354</v>
      </c>
      <c r="G91" s="9">
        <f>+E91*3</f>
        <v>212.39999999999998</v>
      </c>
      <c r="H91" s="10">
        <f t="shared" si="4"/>
        <v>141.60000000000002</v>
      </c>
    </row>
    <row r="92" spans="1:8" x14ac:dyDescent="0.2">
      <c r="A92" s="7">
        <v>5</v>
      </c>
      <c r="B92" s="8" t="s">
        <v>136</v>
      </c>
      <c r="C92" s="8" t="s">
        <v>24</v>
      </c>
      <c r="D92" s="8" t="s">
        <v>198</v>
      </c>
      <c r="E92" s="9">
        <v>112.1</v>
      </c>
      <c r="F92" s="9">
        <f t="shared" si="3"/>
        <v>560.5</v>
      </c>
      <c r="G92" s="9">
        <f>+E92*3</f>
        <v>336.29999999999995</v>
      </c>
      <c r="H92" s="10">
        <f t="shared" si="4"/>
        <v>224.20000000000005</v>
      </c>
    </row>
    <row r="93" spans="1:8" x14ac:dyDescent="0.2">
      <c r="A93" s="7">
        <v>10</v>
      </c>
      <c r="B93" s="8" t="s">
        <v>142</v>
      </c>
      <c r="C93" s="8" t="s">
        <v>24</v>
      </c>
      <c r="D93" s="8" t="s">
        <v>198</v>
      </c>
      <c r="E93" s="9">
        <v>34.22</v>
      </c>
      <c r="F93" s="9">
        <f t="shared" si="3"/>
        <v>342.2</v>
      </c>
      <c r="G93" s="9">
        <f>+E93*6</f>
        <v>205.32</v>
      </c>
      <c r="H93" s="10">
        <f t="shared" si="4"/>
        <v>136.88</v>
      </c>
    </row>
    <row r="94" spans="1:8" x14ac:dyDescent="0.2">
      <c r="A94" s="7">
        <v>20</v>
      </c>
      <c r="B94" s="8" t="s">
        <v>85</v>
      </c>
      <c r="C94" s="8" t="s">
        <v>42</v>
      </c>
      <c r="D94" s="8" t="s">
        <v>207</v>
      </c>
      <c r="E94" s="9">
        <v>147.5</v>
      </c>
      <c r="F94" s="9">
        <f t="shared" si="3"/>
        <v>2950</v>
      </c>
      <c r="G94" s="9">
        <f>+E94*4</f>
        <v>590</v>
      </c>
      <c r="H94" s="10">
        <f t="shared" si="4"/>
        <v>2360</v>
      </c>
    </row>
    <row r="95" spans="1:8" x14ac:dyDescent="0.2">
      <c r="A95" s="7">
        <v>20</v>
      </c>
      <c r="B95" s="8" t="s">
        <v>44</v>
      </c>
      <c r="C95" s="8" t="s">
        <v>42</v>
      </c>
      <c r="D95" s="8" t="s">
        <v>207</v>
      </c>
      <c r="E95" s="9">
        <v>147.5</v>
      </c>
      <c r="F95" s="9">
        <f t="shared" si="3"/>
        <v>2950</v>
      </c>
      <c r="G95" s="9">
        <f>+E95*10</f>
        <v>1475</v>
      </c>
      <c r="H95" s="10">
        <f t="shared" si="4"/>
        <v>1475</v>
      </c>
    </row>
    <row r="96" spans="1:8" x14ac:dyDescent="0.2">
      <c r="A96" s="7">
        <v>20</v>
      </c>
      <c r="B96" s="8" t="s">
        <v>45</v>
      </c>
      <c r="C96" s="8" t="s">
        <v>42</v>
      </c>
      <c r="D96" s="8" t="s">
        <v>207</v>
      </c>
      <c r="E96" s="9">
        <v>147.5</v>
      </c>
      <c r="F96" s="9">
        <f t="shared" si="3"/>
        <v>2950</v>
      </c>
      <c r="G96" s="9">
        <f>+E96*10</f>
        <v>1475</v>
      </c>
      <c r="H96" s="10">
        <f t="shared" si="4"/>
        <v>1475</v>
      </c>
    </row>
    <row r="97" spans="1:8" x14ac:dyDescent="0.2">
      <c r="A97" s="7">
        <v>25</v>
      </c>
      <c r="B97" s="8" t="s">
        <v>179</v>
      </c>
      <c r="C97" s="8" t="s">
        <v>42</v>
      </c>
      <c r="D97" s="8" t="s">
        <v>207</v>
      </c>
      <c r="E97" s="9">
        <v>106.2</v>
      </c>
      <c r="F97" s="9">
        <f t="shared" si="3"/>
        <v>2655</v>
      </c>
      <c r="G97" s="9">
        <f>+E97*15</f>
        <v>1593</v>
      </c>
      <c r="H97" s="10">
        <f t="shared" si="4"/>
        <v>1062</v>
      </c>
    </row>
    <row r="98" spans="1:8" x14ac:dyDescent="0.2">
      <c r="A98" s="7">
        <v>15</v>
      </c>
      <c r="B98" s="8" t="s">
        <v>61</v>
      </c>
      <c r="C98" s="8" t="s">
        <v>24</v>
      </c>
      <c r="D98" s="8" t="s">
        <v>196</v>
      </c>
      <c r="E98" s="9">
        <v>702.1</v>
      </c>
      <c r="F98" s="9">
        <f t="shared" si="3"/>
        <v>10531.5</v>
      </c>
      <c r="G98" s="9">
        <f>+E98*5</f>
        <v>3510.5</v>
      </c>
      <c r="H98" s="10">
        <f t="shared" si="4"/>
        <v>7021</v>
      </c>
    </row>
    <row r="99" spans="1:8" x14ac:dyDescent="0.2">
      <c r="A99" s="7">
        <v>44</v>
      </c>
      <c r="B99" s="8" t="s">
        <v>8</v>
      </c>
      <c r="C99" s="8" t="s">
        <v>24</v>
      </c>
      <c r="D99" s="8" t="s">
        <v>193</v>
      </c>
      <c r="E99" s="9">
        <v>47.2</v>
      </c>
      <c r="F99" s="9">
        <f t="shared" si="3"/>
        <v>2076.8000000000002</v>
      </c>
      <c r="G99" s="9">
        <f>+E99*10</f>
        <v>472</v>
      </c>
      <c r="H99" s="10">
        <f t="shared" si="4"/>
        <v>1604.8000000000002</v>
      </c>
    </row>
    <row r="100" spans="1:8" x14ac:dyDescent="0.2">
      <c r="A100" s="7">
        <v>10</v>
      </c>
      <c r="B100" s="8" t="s">
        <v>56</v>
      </c>
      <c r="C100" s="8" t="s">
        <v>57</v>
      </c>
      <c r="D100" s="8" t="s">
        <v>196</v>
      </c>
      <c r="E100" s="9">
        <v>123.9</v>
      </c>
      <c r="F100" s="9">
        <f t="shared" si="3"/>
        <v>1239</v>
      </c>
      <c r="G100" s="9">
        <f>+E100*5</f>
        <v>619.5</v>
      </c>
      <c r="H100" s="10">
        <f t="shared" si="4"/>
        <v>619.5</v>
      </c>
    </row>
    <row r="101" spans="1:8" x14ac:dyDescent="0.2">
      <c r="A101" s="7">
        <v>194</v>
      </c>
      <c r="B101" s="8" t="s">
        <v>104</v>
      </c>
      <c r="C101" s="8" t="s">
        <v>24</v>
      </c>
      <c r="D101" s="8" t="s">
        <v>193</v>
      </c>
      <c r="E101" s="9">
        <v>3.85</v>
      </c>
      <c r="F101" s="9">
        <f t="shared" si="3"/>
        <v>746.9</v>
      </c>
      <c r="G101" s="9">
        <f>+E101*40</f>
        <v>154</v>
      </c>
      <c r="H101" s="10">
        <f t="shared" si="4"/>
        <v>592.9</v>
      </c>
    </row>
    <row r="102" spans="1:8" x14ac:dyDescent="0.2">
      <c r="A102" s="7">
        <v>204</v>
      </c>
      <c r="B102" s="8" t="s">
        <v>36</v>
      </c>
      <c r="C102" s="8" t="s">
        <v>24</v>
      </c>
      <c r="D102" s="8" t="s">
        <v>193</v>
      </c>
      <c r="E102" s="9">
        <v>3.85</v>
      </c>
      <c r="F102" s="9">
        <f t="shared" si="3"/>
        <v>785.4</v>
      </c>
      <c r="G102" s="9">
        <f>+E102*20</f>
        <v>77</v>
      </c>
      <c r="H102" s="10">
        <f t="shared" si="4"/>
        <v>708.4</v>
      </c>
    </row>
    <row r="103" spans="1:8" x14ac:dyDescent="0.2">
      <c r="A103" s="7">
        <v>204</v>
      </c>
      <c r="B103" s="8" t="s">
        <v>35</v>
      </c>
      <c r="C103" s="8" t="s">
        <v>24</v>
      </c>
      <c r="D103" s="8" t="s">
        <v>193</v>
      </c>
      <c r="E103" s="9">
        <v>3.85</v>
      </c>
      <c r="F103" s="9">
        <f t="shared" si="3"/>
        <v>785.4</v>
      </c>
      <c r="G103" s="9">
        <f>+E103*40</f>
        <v>154</v>
      </c>
      <c r="H103" s="10">
        <f t="shared" si="4"/>
        <v>631.4</v>
      </c>
    </row>
    <row r="104" spans="1:8" x14ac:dyDescent="0.2">
      <c r="A104" s="7">
        <v>38</v>
      </c>
      <c r="B104" s="8" t="s">
        <v>6</v>
      </c>
      <c r="C104" s="8" t="s">
        <v>24</v>
      </c>
      <c r="D104" s="8" t="s">
        <v>193</v>
      </c>
      <c r="E104" s="9">
        <v>3.25</v>
      </c>
      <c r="F104" s="9">
        <f t="shared" si="3"/>
        <v>123.5</v>
      </c>
      <c r="G104" s="9">
        <f>+E104*30</f>
        <v>97.5</v>
      </c>
      <c r="H104" s="10">
        <f t="shared" si="4"/>
        <v>26</v>
      </c>
    </row>
    <row r="105" spans="1:8" x14ac:dyDescent="0.2">
      <c r="A105" s="7">
        <v>14</v>
      </c>
      <c r="B105" s="8" t="s">
        <v>47</v>
      </c>
      <c r="C105" s="8" t="s">
        <v>42</v>
      </c>
      <c r="D105" s="8" t="s">
        <v>194</v>
      </c>
      <c r="E105" s="9">
        <v>324.5</v>
      </c>
      <c r="F105" s="9">
        <f t="shared" si="3"/>
        <v>4543</v>
      </c>
      <c r="G105" s="9">
        <f>+E105*8</f>
        <v>2596</v>
      </c>
      <c r="H105" s="10">
        <f t="shared" si="4"/>
        <v>1947</v>
      </c>
    </row>
    <row r="106" spans="1:8" x14ac:dyDescent="0.2">
      <c r="A106" s="7">
        <v>6</v>
      </c>
      <c r="B106" s="8" t="s">
        <v>73</v>
      </c>
      <c r="C106" s="8" t="s">
        <v>42</v>
      </c>
      <c r="D106" s="8" t="s">
        <v>194</v>
      </c>
      <c r="E106" s="9">
        <v>324.5</v>
      </c>
      <c r="F106" s="9">
        <f t="shared" ref="F106:F136" si="5">+A106*E106</f>
        <v>1947</v>
      </c>
      <c r="G106" s="9">
        <f>+E106*3</f>
        <v>973.5</v>
      </c>
      <c r="H106" s="10">
        <f t="shared" si="4"/>
        <v>973.5</v>
      </c>
    </row>
    <row r="107" spans="1:8" x14ac:dyDescent="0.2">
      <c r="A107" s="7">
        <v>8</v>
      </c>
      <c r="B107" s="8" t="s">
        <v>180</v>
      </c>
      <c r="C107" s="8" t="s">
        <v>42</v>
      </c>
      <c r="D107" s="8" t="s">
        <v>194</v>
      </c>
      <c r="E107" s="9">
        <v>106.2</v>
      </c>
      <c r="F107" s="9">
        <f t="shared" si="5"/>
        <v>849.6</v>
      </c>
      <c r="G107" s="9">
        <f>+E107*3</f>
        <v>318.60000000000002</v>
      </c>
      <c r="H107" s="10">
        <f t="shared" si="4"/>
        <v>531</v>
      </c>
    </row>
    <row r="108" spans="1:8" x14ac:dyDescent="0.2">
      <c r="A108" s="7">
        <v>36</v>
      </c>
      <c r="B108" s="8" t="s">
        <v>114</v>
      </c>
      <c r="C108" s="8" t="s">
        <v>24</v>
      </c>
      <c r="D108" s="8" t="s">
        <v>193</v>
      </c>
      <c r="E108" s="9">
        <v>16.52</v>
      </c>
      <c r="F108" s="9">
        <f t="shared" si="5"/>
        <v>594.72</v>
      </c>
      <c r="G108" s="9">
        <f>+E108*10</f>
        <v>165.2</v>
      </c>
      <c r="H108" s="10">
        <f t="shared" si="4"/>
        <v>429.52000000000004</v>
      </c>
    </row>
    <row r="109" spans="1:8" x14ac:dyDescent="0.2">
      <c r="A109" s="7">
        <v>94</v>
      </c>
      <c r="B109" s="8" t="s">
        <v>113</v>
      </c>
      <c r="C109" s="8" t="s">
        <v>24</v>
      </c>
      <c r="D109" s="8" t="s">
        <v>193</v>
      </c>
      <c r="E109" s="9">
        <v>29.5</v>
      </c>
      <c r="F109" s="9">
        <f t="shared" si="5"/>
        <v>2773</v>
      </c>
      <c r="G109" s="9">
        <f>+E109*20</f>
        <v>590</v>
      </c>
      <c r="H109" s="10">
        <f t="shared" si="4"/>
        <v>2183</v>
      </c>
    </row>
    <row r="110" spans="1:8" x14ac:dyDescent="0.2">
      <c r="A110" s="7">
        <v>10</v>
      </c>
      <c r="B110" s="8" t="s">
        <v>110</v>
      </c>
      <c r="C110" s="8" t="s">
        <v>24</v>
      </c>
      <c r="D110" s="8" t="s">
        <v>193</v>
      </c>
      <c r="E110" s="9">
        <v>212.4</v>
      </c>
      <c r="F110" s="9">
        <f t="shared" si="5"/>
        <v>2124</v>
      </c>
      <c r="G110" s="9">
        <f>+E110*6</f>
        <v>1274.4000000000001</v>
      </c>
      <c r="H110" s="10">
        <f t="shared" si="4"/>
        <v>849.59999999999991</v>
      </c>
    </row>
    <row r="111" spans="1:8" x14ac:dyDescent="0.2">
      <c r="A111" s="7">
        <v>10</v>
      </c>
      <c r="B111" s="8" t="s">
        <v>77</v>
      </c>
      <c r="C111" s="8" t="s">
        <v>24</v>
      </c>
      <c r="D111" s="8" t="s">
        <v>193</v>
      </c>
      <c r="E111" s="9">
        <v>289.10000000000002</v>
      </c>
      <c r="F111" s="9">
        <f t="shared" si="5"/>
        <v>2891</v>
      </c>
      <c r="G111" s="9">
        <f>+E111*8</f>
        <v>2312.8000000000002</v>
      </c>
      <c r="H111" s="10">
        <f t="shared" si="4"/>
        <v>578.19999999999982</v>
      </c>
    </row>
    <row r="112" spans="1:8" x14ac:dyDescent="0.2">
      <c r="A112" s="7">
        <v>4</v>
      </c>
      <c r="B112" s="8" t="s">
        <v>148</v>
      </c>
      <c r="C112" s="8" t="s">
        <v>24</v>
      </c>
      <c r="D112" s="8" t="s">
        <v>201</v>
      </c>
      <c r="E112" s="9">
        <v>101.96</v>
      </c>
      <c r="F112" s="9">
        <f t="shared" si="5"/>
        <v>407.84</v>
      </c>
      <c r="G112" s="9">
        <f>+E112*2</f>
        <v>203.92</v>
      </c>
      <c r="H112" s="10">
        <f t="shared" si="4"/>
        <v>203.92</v>
      </c>
    </row>
    <row r="113" spans="1:8" x14ac:dyDescent="0.2">
      <c r="A113" s="7">
        <v>4</v>
      </c>
      <c r="B113" s="8" t="s">
        <v>117</v>
      </c>
      <c r="C113" s="8" t="s">
        <v>24</v>
      </c>
      <c r="D113" s="8" t="s">
        <v>200</v>
      </c>
      <c r="E113" s="9">
        <v>141.6</v>
      </c>
      <c r="F113" s="9">
        <f t="shared" si="5"/>
        <v>566.4</v>
      </c>
      <c r="G113" s="9">
        <f>+E113*2</f>
        <v>283.2</v>
      </c>
      <c r="H113" s="10">
        <f t="shared" si="4"/>
        <v>283.2</v>
      </c>
    </row>
    <row r="114" spans="1:8" x14ac:dyDescent="0.2">
      <c r="A114" s="7">
        <v>5</v>
      </c>
      <c r="B114" s="8" t="s">
        <v>147</v>
      </c>
      <c r="C114" s="8" t="s">
        <v>24</v>
      </c>
      <c r="D114" s="8" t="s">
        <v>200</v>
      </c>
      <c r="E114" s="9">
        <v>390</v>
      </c>
      <c r="F114" s="9">
        <f t="shared" si="5"/>
        <v>1950</v>
      </c>
      <c r="G114" s="9">
        <f>+E114*3</f>
        <v>1170</v>
      </c>
      <c r="H114" s="10">
        <f t="shared" si="4"/>
        <v>780</v>
      </c>
    </row>
    <row r="115" spans="1:8" x14ac:dyDescent="0.2">
      <c r="A115" s="7">
        <v>11</v>
      </c>
      <c r="B115" s="8" t="s">
        <v>19</v>
      </c>
      <c r="C115" s="8" t="s">
        <v>24</v>
      </c>
      <c r="D115" s="8" t="s">
        <v>193</v>
      </c>
      <c r="E115" s="9">
        <v>13.7</v>
      </c>
      <c r="F115" s="9">
        <f t="shared" si="5"/>
        <v>150.69999999999999</v>
      </c>
      <c r="G115" s="9">
        <f>+E115*6</f>
        <v>82.199999999999989</v>
      </c>
      <c r="H115" s="10">
        <f t="shared" si="4"/>
        <v>68.5</v>
      </c>
    </row>
    <row r="116" spans="1:8" x14ac:dyDescent="0.2">
      <c r="A116" s="7">
        <v>51</v>
      </c>
      <c r="B116" s="8" t="s">
        <v>18</v>
      </c>
      <c r="C116" s="8" t="s">
        <v>24</v>
      </c>
      <c r="D116" s="8" t="s">
        <v>193</v>
      </c>
      <c r="E116" s="9">
        <v>13.7</v>
      </c>
      <c r="F116" s="9">
        <f t="shared" si="5"/>
        <v>698.69999999999993</v>
      </c>
      <c r="G116" s="9">
        <f>+E116*10</f>
        <v>137</v>
      </c>
      <c r="H116" s="10">
        <f t="shared" si="4"/>
        <v>561.69999999999993</v>
      </c>
    </row>
    <row r="117" spans="1:8" x14ac:dyDescent="0.2">
      <c r="A117" s="7">
        <v>41</v>
      </c>
      <c r="B117" s="8" t="s">
        <v>13</v>
      </c>
      <c r="C117" s="8" t="s">
        <v>24</v>
      </c>
      <c r="D117" s="8" t="s">
        <v>193</v>
      </c>
      <c r="E117" s="9">
        <v>13.7</v>
      </c>
      <c r="F117" s="9">
        <f t="shared" si="5"/>
        <v>561.69999999999993</v>
      </c>
      <c r="G117" s="9">
        <f>+E117*20</f>
        <v>274</v>
      </c>
      <c r="H117" s="10">
        <f t="shared" si="4"/>
        <v>287.69999999999993</v>
      </c>
    </row>
    <row r="118" spans="1:8" x14ac:dyDescent="0.2">
      <c r="A118" s="7">
        <v>14</v>
      </c>
      <c r="B118" s="8" t="s">
        <v>74</v>
      </c>
      <c r="C118" s="8" t="s">
        <v>24</v>
      </c>
      <c r="D118" s="8" t="s">
        <v>193</v>
      </c>
      <c r="E118" s="9">
        <v>13.7</v>
      </c>
      <c r="F118" s="9">
        <f t="shared" si="5"/>
        <v>191.79999999999998</v>
      </c>
      <c r="G118" s="9">
        <f>+E118*6</f>
        <v>82.199999999999989</v>
      </c>
      <c r="H118" s="10">
        <f t="shared" si="4"/>
        <v>109.6</v>
      </c>
    </row>
    <row r="119" spans="1:8" x14ac:dyDescent="0.2">
      <c r="A119" s="7">
        <v>15</v>
      </c>
      <c r="B119" s="8" t="s">
        <v>75</v>
      </c>
      <c r="C119" s="8" t="s">
        <v>24</v>
      </c>
      <c r="D119" s="8" t="s">
        <v>193</v>
      </c>
      <c r="E119" s="9">
        <v>13.7</v>
      </c>
      <c r="F119" s="9">
        <f t="shared" si="5"/>
        <v>205.5</v>
      </c>
      <c r="G119" s="9">
        <f>+E119*5</f>
        <v>68.5</v>
      </c>
      <c r="H119" s="10">
        <f t="shared" si="4"/>
        <v>137</v>
      </c>
    </row>
    <row r="120" spans="1:8" x14ac:dyDescent="0.2">
      <c r="A120" s="7">
        <v>31</v>
      </c>
      <c r="B120" s="8" t="s">
        <v>15</v>
      </c>
      <c r="C120" s="8" t="s">
        <v>24</v>
      </c>
      <c r="D120" s="8" t="s">
        <v>193</v>
      </c>
      <c r="E120" s="9">
        <v>12.98</v>
      </c>
      <c r="F120" s="9">
        <f t="shared" si="5"/>
        <v>402.38</v>
      </c>
      <c r="G120" s="9">
        <f>+E120*10</f>
        <v>129.80000000000001</v>
      </c>
      <c r="H120" s="10">
        <f t="shared" si="4"/>
        <v>272.58</v>
      </c>
    </row>
    <row r="121" spans="1:8" x14ac:dyDescent="0.2">
      <c r="A121" s="7">
        <v>93</v>
      </c>
      <c r="B121" s="8" t="s">
        <v>14</v>
      </c>
      <c r="C121" s="8" t="s">
        <v>24</v>
      </c>
      <c r="D121" s="8" t="s">
        <v>193</v>
      </c>
      <c r="E121" s="9">
        <v>13.7</v>
      </c>
      <c r="F121" s="9">
        <f t="shared" si="5"/>
        <v>1274.0999999999999</v>
      </c>
      <c r="G121" s="9">
        <f>+E121*20</f>
        <v>274</v>
      </c>
      <c r="H121" s="10">
        <f t="shared" si="4"/>
        <v>1000.0999999999999</v>
      </c>
    </row>
    <row r="122" spans="1:8" x14ac:dyDescent="0.2">
      <c r="A122" s="7">
        <v>21</v>
      </c>
      <c r="B122" s="8" t="s">
        <v>16</v>
      </c>
      <c r="C122" s="8" t="s">
        <v>24</v>
      </c>
      <c r="D122" s="8" t="s">
        <v>193</v>
      </c>
      <c r="E122" s="9">
        <v>13.7</v>
      </c>
      <c r="F122" s="9">
        <f t="shared" si="5"/>
        <v>287.7</v>
      </c>
      <c r="G122" s="9">
        <f>+E122*10</f>
        <v>137</v>
      </c>
      <c r="H122" s="10">
        <f t="shared" si="4"/>
        <v>150.69999999999999</v>
      </c>
    </row>
    <row r="123" spans="1:8" x14ac:dyDescent="0.2">
      <c r="A123" s="7">
        <v>29</v>
      </c>
      <c r="B123" s="8" t="s">
        <v>12</v>
      </c>
      <c r="C123" s="8" t="s">
        <v>24</v>
      </c>
      <c r="D123" s="8" t="s">
        <v>193</v>
      </c>
      <c r="E123" s="9">
        <v>13.7</v>
      </c>
      <c r="F123" s="9">
        <f t="shared" si="5"/>
        <v>397.29999999999995</v>
      </c>
      <c r="G123" s="9">
        <f>+E123*10</f>
        <v>137</v>
      </c>
      <c r="H123" s="10">
        <f t="shared" si="4"/>
        <v>260.29999999999995</v>
      </c>
    </row>
    <row r="124" spans="1:8" x14ac:dyDescent="0.2">
      <c r="A124" s="7">
        <v>68</v>
      </c>
      <c r="B124" s="8" t="s">
        <v>11</v>
      </c>
      <c r="C124" s="8" t="s">
        <v>24</v>
      </c>
      <c r="D124" s="8" t="s">
        <v>193</v>
      </c>
      <c r="E124" s="9">
        <v>13.7</v>
      </c>
      <c r="F124" s="9">
        <f t="shared" si="5"/>
        <v>931.59999999999991</v>
      </c>
      <c r="G124" s="9">
        <f>+E124*10</f>
        <v>137</v>
      </c>
      <c r="H124" s="10">
        <f t="shared" si="4"/>
        <v>794.59999999999991</v>
      </c>
    </row>
    <row r="125" spans="1:8" x14ac:dyDescent="0.2">
      <c r="A125" s="7">
        <v>5</v>
      </c>
      <c r="B125" s="8" t="s">
        <v>121</v>
      </c>
      <c r="C125" s="8" t="s">
        <v>24</v>
      </c>
      <c r="D125" s="8" t="s">
        <v>200</v>
      </c>
      <c r="E125" s="9">
        <v>400.02</v>
      </c>
      <c r="F125" s="9">
        <f t="shared" si="5"/>
        <v>2000.1</v>
      </c>
      <c r="G125" s="9">
        <f>+E125*2</f>
        <v>800.04</v>
      </c>
      <c r="H125" s="10">
        <f t="shared" si="4"/>
        <v>1200.06</v>
      </c>
    </row>
    <row r="126" spans="1:8" x14ac:dyDescent="0.2">
      <c r="A126" s="7">
        <v>6</v>
      </c>
      <c r="B126" s="8" t="s">
        <v>146</v>
      </c>
      <c r="C126" s="8" t="s">
        <v>24</v>
      </c>
      <c r="D126" s="8" t="s">
        <v>200</v>
      </c>
      <c r="E126" s="9">
        <v>293.2</v>
      </c>
      <c r="F126" s="9">
        <f t="shared" si="5"/>
        <v>1759.1999999999998</v>
      </c>
      <c r="G126" s="9">
        <f>+E126*3</f>
        <v>879.59999999999991</v>
      </c>
      <c r="H126" s="10">
        <f t="shared" si="4"/>
        <v>879.59999999999991</v>
      </c>
    </row>
    <row r="127" spans="1:8" x14ac:dyDescent="0.2">
      <c r="A127" s="7">
        <v>8</v>
      </c>
      <c r="B127" s="8" t="s">
        <v>143</v>
      </c>
      <c r="C127" s="8" t="s">
        <v>24</v>
      </c>
      <c r="D127" s="8" t="s">
        <v>200</v>
      </c>
      <c r="E127" s="9">
        <v>87.32</v>
      </c>
      <c r="F127" s="9">
        <f t="shared" si="5"/>
        <v>698.56</v>
      </c>
      <c r="G127" s="9">
        <f>+E127*5</f>
        <v>436.59999999999997</v>
      </c>
      <c r="H127" s="10">
        <f t="shared" si="4"/>
        <v>261.95999999999998</v>
      </c>
    </row>
    <row r="128" spans="1:8" x14ac:dyDescent="0.2">
      <c r="A128" s="7">
        <v>39</v>
      </c>
      <c r="B128" s="8" t="s">
        <v>32</v>
      </c>
      <c r="C128" s="8" t="s">
        <v>24</v>
      </c>
      <c r="D128" s="8" t="s">
        <v>193</v>
      </c>
      <c r="E128" s="9">
        <v>380.92</v>
      </c>
      <c r="F128" s="9">
        <f t="shared" si="5"/>
        <v>14855.880000000001</v>
      </c>
      <c r="G128" s="9">
        <f>+E128*10</f>
        <v>3809.2000000000003</v>
      </c>
      <c r="H128" s="10">
        <f t="shared" si="4"/>
        <v>11046.68</v>
      </c>
    </row>
    <row r="129" spans="1:8" x14ac:dyDescent="0.2">
      <c r="A129" s="7">
        <v>3</v>
      </c>
      <c r="B129" s="8" t="s">
        <v>170</v>
      </c>
      <c r="C129" s="8" t="s">
        <v>24</v>
      </c>
      <c r="D129" s="8" t="s">
        <v>208</v>
      </c>
      <c r="E129" s="9">
        <v>2065</v>
      </c>
      <c r="F129" s="9">
        <f t="shared" si="5"/>
        <v>6195</v>
      </c>
      <c r="G129" s="9">
        <f>+E129*1</f>
        <v>2065</v>
      </c>
      <c r="H129" s="10">
        <f t="shared" si="4"/>
        <v>4130</v>
      </c>
    </row>
    <row r="130" spans="1:8" x14ac:dyDescent="0.2">
      <c r="A130" s="7">
        <v>2</v>
      </c>
      <c r="B130" s="8" t="s">
        <v>122</v>
      </c>
      <c r="C130" s="8" t="s">
        <v>24</v>
      </c>
      <c r="D130" s="8" t="s">
        <v>208</v>
      </c>
      <c r="E130" s="9">
        <v>2764.74</v>
      </c>
      <c r="F130" s="9">
        <f t="shared" si="5"/>
        <v>5529.48</v>
      </c>
      <c r="G130" s="9">
        <f>+E130*1</f>
        <v>2764.74</v>
      </c>
      <c r="H130" s="10">
        <f t="shared" si="4"/>
        <v>2764.74</v>
      </c>
    </row>
    <row r="131" spans="1:8" x14ac:dyDescent="0.2">
      <c r="A131" s="7">
        <v>6</v>
      </c>
      <c r="B131" s="8" t="s">
        <v>144</v>
      </c>
      <c r="C131" s="8" t="s">
        <v>24</v>
      </c>
      <c r="D131" s="8" t="s">
        <v>200</v>
      </c>
      <c r="E131" s="9">
        <v>494.26</v>
      </c>
      <c r="F131" s="9">
        <f t="shared" si="5"/>
        <v>2965.56</v>
      </c>
      <c r="G131" s="9">
        <f>+E131*2</f>
        <v>988.52</v>
      </c>
      <c r="H131" s="10">
        <f t="shared" si="4"/>
        <v>1977.04</v>
      </c>
    </row>
    <row r="132" spans="1:8" x14ac:dyDescent="0.2">
      <c r="A132" s="7">
        <v>4</v>
      </c>
      <c r="B132" s="8" t="s">
        <v>58</v>
      </c>
      <c r="C132" s="8" t="s">
        <v>24</v>
      </c>
      <c r="D132" s="8" t="s">
        <v>194</v>
      </c>
      <c r="E132" s="9">
        <v>53.1</v>
      </c>
      <c r="F132" s="9">
        <f t="shared" si="5"/>
        <v>212.4</v>
      </c>
      <c r="G132" s="9">
        <f>+E132*3</f>
        <v>159.30000000000001</v>
      </c>
      <c r="H132" s="10">
        <f t="shared" si="4"/>
        <v>53.099999999999994</v>
      </c>
    </row>
    <row r="133" spans="1:8" x14ac:dyDescent="0.2">
      <c r="A133" s="7">
        <v>20</v>
      </c>
      <c r="B133" s="8" t="s">
        <v>59</v>
      </c>
      <c r="C133" s="8" t="s">
        <v>24</v>
      </c>
      <c r="D133" s="8" t="s">
        <v>194</v>
      </c>
      <c r="E133" s="9">
        <v>53.1</v>
      </c>
      <c r="F133" s="9">
        <f t="shared" si="5"/>
        <v>1062</v>
      </c>
      <c r="G133" s="9">
        <f>+E133*3</f>
        <v>159.30000000000001</v>
      </c>
      <c r="H133" s="10">
        <f t="shared" si="4"/>
        <v>902.7</v>
      </c>
    </row>
    <row r="134" spans="1:8" x14ac:dyDescent="0.2">
      <c r="A134" s="7">
        <v>50</v>
      </c>
      <c r="B134" s="8" t="s">
        <v>39</v>
      </c>
      <c r="C134" s="8" t="s">
        <v>37</v>
      </c>
      <c r="D134" s="8" t="s">
        <v>204</v>
      </c>
      <c r="E134" s="9">
        <v>310.75</v>
      </c>
      <c r="F134" s="9">
        <f t="shared" si="5"/>
        <v>15537.5</v>
      </c>
      <c r="G134" s="9">
        <f>+E134*5</f>
        <v>1553.75</v>
      </c>
      <c r="H134" s="10">
        <f t="shared" si="4"/>
        <v>13983.75</v>
      </c>
    </row>
    <row r="135" spans="1:8" x14ac:dyDescent="0.2">
      <c r="A135" s="7">
        <v>8</v>
      </c>
      <c r="B135" s="8" t="s">
        <v>41</v>
      </c>
      <c r="C135" s="8" t="s">
        <v>37</v>
      </c>
      <c r="D135" s="8" t="s">
        <v>204</v>
      </c>
      <c r="E135" s="9">
        <v>310.75</v>
      </c>
      <c r="F135" s="9">
        <f t="shared" si="5"/>
        <v>2486</v>
      </c>
      <c r="G135" s="9">
        <f>+E135*4</f>
        <v>1243</v>
      </c>
      <c r="H135" s="10">
        <f t="shared" si="4"/>
        <v>1243</v>
      </c>
    </row>
    <row r="136" spans="1:8" x14ac:dyDescent="0.2">
      <c r="A136" s="7">
        <v>4</v>
      </c>
      <c r="B136" s="8" t="s">
        <v>38</v>
      </c>
      <c r="C136" s="8" t="s">
        <v>37</v>
      </c>
      <c r="D136" s="8" t="s">
        <v>204</v>
      </c>
      <c r="E136" s="9">
        <v>391.87</v>
      </c>
      <c r="F136" s="9">
        <f t="shared" si="5"/>
        <v>1567.48</v>
      </c>
      <c r="G136" s="9">
        <f>+E136*2</f>
        <v>783.74</v>
      </c>
      <c r="H136" s="10">
        <f t="shared" si="4"/>
        <v>783.74</v>
      </c>
    </row>
    <row r="137" spans="1:8" x14ac:dyDescent="0.2">
      <c r="A137" s="7">
        <v>38</v>
      </c>
      <c r="B137" s="8" t="s">
        <v>40</v>
      </c>
      <c r="C137" s="8" t="s">
        <v>37</v>
      </c>
      <c r="D137" s="8" t="s">
        <v>204</v>
      </c>
      <c r="E137" s="9">
        <v>244.26</v>
      </c>
      <c r="F137" s="9">
        <f t="shared" ref="F137:F168" si="6">+A137*E137</f>
        <v>9281.8799999999992</v>
      </c>
      <c r="G137" s="9">
        <f>+E137*10</f>
        <v>2442.6</v>
      </c>
      <c r="H137" s="10">
        <f t="shared" si="4"/>
        <v>6839.2799999999988</v>
      </c>
    </row>
    <row r="138" spans="1:8" x14ac:dyDescent="0.2">
      <c r="A138" s="7">
        <v>5</v>
      </c>
      <c r="B138" s="8" t="s">
        <v>177</v>
      </c>
      <c r="C138" s="8" t="s">
        <v>25</v>
      </c>
      <c r="D138" s="8" t="s">
        <v>204</v>
      </c>
      <c r="E138" s="9">
        <v>828.36</v>
      </c>
      <c r="F138" s="9">
        <f t="shared" si="6"/>
        <v>4141.8</v>
      </c>
      <c r="G138" s="9">
        <f>+E138*2</f>
        <v>1656.72</v>
      </c>
      <c r="H138" s="10">
        <f t="shared" si="4"/>
        <v>2485.08</v>
      </c>
    </row>
    <row r="139" spans="1:8" x14ac:dyDescent="0.2">
      <c r="A139" s="7">
        <v>39</v>
      </c>
      <c r="B139" s="8" t="s">
        <v>50</v>
      </c>
      <c r="C139" s="8" t="s">
        <v>83</v>
      </c>
      <c r="D139" s="8" t="s">
        <v>204</v>
      </c>
      <c r="E139" s="9">
        <v>796.5</v>
      </c>
      <c r="F139" s="9">
        <f t="shared" si="6"/>
        <v>31063.5</v>
      </c>
      <c r="G139" s="9">
        <f>+E139*12</f>
        <v>9558</v>
      </c>
      <c r="H139" s="10">
        <f t="shared" ref="H139:H185" si="7">+F139-G139</f>
        <v>21505.5</v>
      </c>
    </row>
    <row r="140" spans="1:8" x14ac:dyDescent="0.2">
      <c r="A140" s="7">
        <v>10</v>
      </c>
      <c r="B140" s="8" t="s">
        <v>51</v>
      </c>
      <c r="C140" s="8" t="s">
        <v>24</v>
      </c>
      <c r="D140" s="8" t="s">
        <v>204</v>
      </c>
      <c r="E140" s="9">
        <v>88.5</v>
      </c>
      <c r="F140" s="9">
        <f t="shared" si="6"/>
        <v>885</v>
      </c>
      <c r="G140" s="9">
        <f>+E140*4</f>
        <v>354</v>
      </c>
      <c r="H140" s="10">
        <f t="shared" si="7"/>
        <v>531</v>
      </c>
    </row>
    <row r="141" spans="1:8" x14ac:dyDescent="0.2">
      <c r="A141" s="7">
        <v>48</v>
      </c>
      <c r="B141" s="8" t="s">
        <v>134</v>
      </c>
      <c r="C141" s="8" t="s">
        <v>24</v>
      </c>
      <c r="D141" s="8" t="s">
        <v>204</v>
      </c>
      <c r="E141" s="9">
        <v>55.7</v>
      </c>
      <c r="F141" s="9">
        <f t="shared" si="6"/>
        <v>2673.6000000000004</v>
      </c>
      <c r="G141" s="9">
        <f>+E141*10</f>
        <v>557</v>
      </c>
      <c r="H141" s="10">
        <f t="shared" si="7"/>
        <v>2116.6000000000004</v>
      </c>
    </row>
    <row r="142" spans="1:8" x14ac:dyDescent="0.2">
      <c r="A142" s="7">
        <v>15</v>
      </c>
      <c r="B142" s="8" t="s">
        <v>183</v>
      </c>
      <c r="C142" s="8" t="s">
        <v>24</v>
      </c>
      <c r="D142" s="8" t="s">
        <v>204</v>
      </c>
      <c r="E142" s="9">
        <v>143.57</v>
      </c>
      <c r="F142" s="9">
        <f t="shared" si="6"/>
        <v>2153.5499999999997</v>
      </c>
      <c r="G142" s="9">
        <f>+E142*8</f>
        <v>1148.56</v>
      </c>
      <c r="H142" s="10">
        <f t="shared" si="7"/>
        <v>1004.9899999999998</v>
      </c>
    </row>
    <row r="143" spans="1:8" x14ac:dyDescent="0.2">
      <c r="A143" s="7">
        <v>16</v>
      </c>
      <c r="B143" s="8" t="s">
        <v>30</v>
      </c>
      <c r="C143" s="8" t="s">
        <v>24</v>
      </c>
      <c r="D143" s="8" t="s">
        <v>193</v>
      </c>
      <c r="E143" s="9">
        <v>207.9</v>
      </c>
      <c r="F143" s="9">
        <f t="shared" si="6"/>
        <v>3326.4</v>
      </c>
      <c r="G143" s="9">
        <f>+E143*6</f>
        <v>1247.4000000000001</v>
      </c>
      <c r="H143" s="10">
        <f t="shared" si="7"/>
        <v>2079</v>
      </c>
    </row>
    <row r="144" spans="1:8" x14ac:dyDescent="0.2">
      <c r="A144" s="7">
        <v>9</v>
      </c>
      <c r="B144" s="8" t="s">
        <v>29</v>
      </c>
      <c r="C144" s="8" t="s">
        <v>24</v>
      </c>
      <c r="D144" s="8" t="s">
        <v>193</v>
      </c>
      <c r="E144" s="9">
        <v>364.63</v>
      </c>
      <c r="F144" s="9">
        <f t="shared" si="6"/>
        <v>3281.67</v>
      </c>
      <c r="G144" s="9">
        <f>+E144*3</f>
        <v>1093.8899999999999</v>
      </c>
      <c r="H144" s="10">
        <f t="shared" si="7"/>
        <v>2187.7800000000002</v>
      </c>
    </row>
    <row r="145" spans="1:8" x14ac:dyDescent="0.2">
      <c r="A145" s="7">
        <v>6</v>
      </c>
      <c r="B145" s="8" t="s">
        <v>125</v>
      </c>
      <c r="C145" s="8" t="s">
        <v>124</v>
      </c>
      <c r="D145" s="8" t="s">
        <v>209</v>
      </c>
      <c r="E145" s="9">
        <v>4965.4399999999996</v>
      </c>
      <c r="F145" s="9">
        <f t="shared" si="6"/>
        <v>29792.639999999999</v>
      </c>
      <c r="G145" s="9">
        <f>+E145*3</f>
        <v>14896.32</v>
      </c>
      <c r="H145" s="10">
        <f t="shared" si="7"/>
        <v>14896.32</v>
      </c>
    </row>
    <row r="146" spans="1:8" x14ac:dyDescent="0.2">
      <c r="A146" s="7">
        <v>5</v>
      </c>
      <c r="B146" s="8" t="s">
        <v>126</v>
      </c>
      <c r="C146" s="8" t="s">
        <v>42</v>
      </c>
      <c r="D146" s="8" t="s">
        <v>209</v>
      </c>
      <c r="E146" s="9">
        <v>1233.0999999999999</v>
      </c>
      <c r="F146" s="9">
        <f t="shared" si="6"/>
        <v>6165.5</v>
      </c>
      <c r="G146" s="9">
        <f>+E146*3</f>
        <v>3699.2999999999997</v>
      </c>
      <c r="H146" s="10">
        <f t="shared" si="7"/>
        <v>2466.2000000000003</v>
      </c>
    </row>
    <row r="147" spans="1:8" x14ac:dyDescent="0.2">
      <c r="A147" s="7">
        <v>14</v>
      </c>
      <c r="B147" s="8" t="s">
        <v>82</v>
      </c>
      <c r="C147" s="8" t="s">
        <v>24</v>
      </c>
      <c r="D147" s="8" t="s">
        <v>193</v>
      </c>
      <c r="E147" s="9">
        <v>41.39</v>
      </c>
      <c r="F147" s="9">
        <f t="shared" si="6"/>
        <v>579.46</v>
      </c>
      <c r="G147" s="9">
        <f>+E147*4</f>
        <v>165.56</v>
      </c>
      <c r="H147" s="10">
        <f t="shared" si="7"/>
        <v>413.90000000000003</v>
      </c>
    </row>
    <row r="148" spans="1:8" x14ac:dyDescent="0.2">
      <c r="A148" s="7">
        <v>51</v>
      </c>
      <c r="B148" s="8" t="s">
        <v>166</v>
      </c>
      <c r="C148" s="8" t="s">
        <v>24</v>
      </c>
      <c r="D148" s="8" t="s">
        <v>193</v>
      </c>
      <c r="E148" s="9">
        <v>35.4</v>
      </c>
      <c r="F148" s="9">
        <f t="shared" si="6"/>
        <v>1805.3999999999999</v>
      </c>
      <c r="G148" s="9">
        <f>+E148*10</f>
        <v>354</v>
      </c>
      <c r="H148" s="10">
        <f t="shared" si="7"/>
        <v>1451.3999999999999</v>
      </c>
    </row>
    <row r="149" spans="1:8" x14ac:dyDescent="0.2">
      <c r="A149" s="7">
        <v>26</v>
      </c>
      <c r="B149" s="8" t="s">
        <v>34</v>
      </c>
      <c r="C149" s="8" t="s">
        <v>24</v>
      </c>
      <c r="D149" s="8" t="s">
        <v>193</v>
      </c>
      <c r="E149" s="9">
        <v>21.24</v>
      </c>
      <c r="F149" s="9">
        <f t="shared" si="6"/>
        <v>552.24</v>
      </c>
      <c r="G149" s="9">
        <f>+E149*10</f>
        <v>212.39999999999998</v>
      </c>
      <c r="H149" s="10">
        <f t="shared" si="7"/>
        <v>339.84000000000003</v>
      </c>
    </row>
    <row r="150" spans="1:8" x14ac:dyDescent="0.2">
      <c r="A150" s="7">
        <v>159</v>
      </c>
      <c r="B150" s="8" t="s">
        <v>33</v>
      </c>
      <c r="C150" s="8" t="s">
        <v>24</v>
      </c>
      <c r="D150" s="8" t="s">
        <v>193</v>
      </c>
      <c r="E150" s="9">
        <v>21.24</v>
      </c>
      <c r="F150" s="9">
        <f t="shared" si="6"/>
        <v>3377.16</v>
      </c>
      <c r="G150" s="9">
        <f>+E150*8</f>
        <v>169.92</v>
      </c>
      <c r="H150" s="10">
        <f t="shared" si="7"/>
        <v>3207.24</v>
      </c>
    </row>
    <row r="151" spans="1:8" x14ac:dyDescent="0.2">
      <c r="A151" s="7">
        <v>12</v>
      </c>
      <c r="B151" s="8" t="s">
        <v>43</v>
      </c>
      <c r="C151" s="8" t="s">
        <v>24</v>
      </c>
      <c r="D151" s="8" t="s">
        <v>194</v>
      </c>
      <c r="E151" s="9">
        <v>377.6</v>
      </c>
      <c r="F151" s="9">
        <f t="shared" si="6"/>
        <v>4531.2000000000007</v>
      </c>
      <c r="G151" s="9">
        <f>+E151*3</f>
        <v>1132.8000000000002</v>
      </c>
      <c r="H151" s="10">
        <f t="shared" si="7"/>
        <v>3398.4000000000005</v>
      </c>
    </row>
    <row r="152" spans="1:8" x14ac:dyDescent="0.2">
      <c r="A152" s="7">
        <v>14</v>
      </c>
      <c r="B152" s="8" t="s">
        <v>3</v>
      </c>
      <c r="C152" s="8" t="s">
        <v>24</v>
      </c>
      <c r="D152" s="8" t="s">
        <v>193</v>
      </c>
      <c r="E152" s="9">
        <v>15</v>
      </c>
      <c r="F152" s="9">
        <f t="shared" si="6"/>
        <v>210</v>
      </c>
      <c r="G152" s="9">
        <f>+E152*8</f>
        <v>120</v>
      </c>
      <c r="H152" s="10">
        <f t="shared" si="7"/>
        <v>90</v>
      </c>
    </row>
    <row r="153" spans="1:8" x14ac:dyDescent="0.2">
      <c r="A153" s="7">
        <v>8</v>
      </c>
      <c r="B153" s="8" t="s">
        <v>133</v>
      </c>
      <c r="C153" s="8" t="s">
        <v>24</v>
      </c>
      <c r="D153" s="8" t="s">
        <v>193</v>
      </c>
      <c r="E153" s="9">
        <v>95</v>
      </c>
      <c r="F153" s="9">
        <f t="shared" si="6"/>
        <v>760</v>
      </c>
      <c r="G153" s="9">
        <f>+E153*4</f>
        <v>380</v>
      </c>
      <c r="H153" s="10">
        <f t="shared" si="7"/>
        <v>380</v>
      </c>
    </row>
    <row r="154" spans="1:8" x14ac:dyDescent="0.2">
      <c r="A154" s="7">
        <v>8</v>
      </c>
      <c r="B154" s="8" t="s">
        <v>185</v>
      </c>
      <c r="C154" s="8" t="s">
        <v>24</v>
      </c>
      <c r="D154" s="8" t="s">
        <v>210</v>
      </c>
      <c r="E154" s="9">
        <v>424.45</v>
      </c>
      <c r="F154" s="9">
        <f t="shared" si="6"/>
        <v>3395.6</v>
      </c>
      <c r="G154" s="9">
        <f>+E154*4</f>
        <v>1697.8</v>
      </c>
      <c r="H154" s="10">
        <f t="shared" si="7"/>
        <v>1697.8</v>
      </c>
    </row>
    <row r="155" spans="1:8" x14ac:dyDescent="0.2">
      <c r="A155" s="7">
        <v>6</v>
      </c>
      <c r="B155" s="8" t="s">
        <v>175</v>
      </c>
      <c r="C155" s="8" t="s">
        <v>42</v>
      </c>
      <c r="D155" s="8" t="s">
        <v>194</v>
      </c>
      <c r="E155" s="9">
        <v>289.10000000000002</v>
      </c>
      <c r="F155" s="9">
        <f t="shared" si="6"/>
        <v>1734.6000000000001</v>
      </c>
      <c r="G155" s="9">
        <f>+E155*3</f>
        <v>867.30000000000007</v>
      </c>
      <c r="H155" s="10">
        <f t="shared" si="7"/>
        <v>867.30000000000007</v>
      </c>
    </row>
    <row r="156" spans="1:8" x14ac:dyDescent="0.2">
      <c r="A156" s="7">
        <v>8</v>
      </c>
      <c r="B156" s="8" t="s">
        <v>4</v>
      </c>
      <c r="C156" s="8" t="s">
        <v>24</v>
      </c>
      <c r="D156" s="8" t="s">
        <v>204</v>
      </c>
      <c r="E156" s="9">
        <v>68</v>
      </c>
      <c r="F156" s="9">
        <f t="shared" si="6"/>
        <v>544</v>
      </c>
      <c r="G156" s="9">
        <f>+E156*3</f>
        <v>204</v>
      </c>
      <c r="H156" s="10">
        <f t="shared" si="7"/>
        <v>340</v>
      </c>
    </row>
    <row r="157" spans="1:8" x14ac:dyDescent="0.2">
      <c r="A157" s="7">
        <v>142</v>
      </c>
      <c r="B157" s="8" t="s">
        <v>28</v>
      </c>
      <c r="C157" s="8" t="s">
        <v>24</v>
      </c>
      <c r="D157" s="8" t="s">
        <v>193</v>
      </c>
      <c r="E157" s="9">
        <v>28.32</v>
      </c>
      <c r="F157" s="9">
        <f t="shared" si="6"/>
        <v>4021.44</v>
      </c>
      <c r="G157" s="9">
        <f>+E157*20</f>
        <v>566.4</v>
      </c>
      <c r="H157" s="10">
        <f t="shared" si="7"/>
        <v>3455.04</v>
      </c>
    </row>
    <row r="158" spans="1:8" x14ac:dyDescent="0.2">
      <c r="A158" s="7">
        <v>47</v>
      </c>
      <c r="B158" s="8" t="s">
        <v>5</v>
      </c>
      <c r="C158" s="8" t="s">
        <v>24</v>
      </c>
      <c r="D158" s="8" t="s">
        <v>193</v>
      </c>
      <c r="E158" s="9">
        <v>29.52</v>
      </c>
      <c r="F158" s="9">
        <f t="shared" si="6"/>
        <v>1387.44</v>
      </c>
      <c r="G158" s="9">
        <f>+E158*20</f>
        <v>590.4</v>
      </c>
      <c r="H158" s="10">
        <f t="shared" si="7"/>
        <v>797.04000000000008</v>
      </c>
    </row>
    <row r="159" spans="1:8" x14ac:dyDescent="0.2">
      <c r="A159" s="7">
        <v>10</v>
      </c>
      <c r="B159" s="8" t="s">
        <v>7</v>
      </c>
      <c r="C159" s="8" t="s">
        <v>24</v>
      </c>
      <c r="D159" s="8" t="s">
        <v>201</v>
      </c>
      <c r="E159" s="9">
        <v>355</v>
      </c>
      <c r="F159" s="9">
        <f t="shared" si="6"/>
        <v>3550</v>
      </c>
      <c r="G159" s="9">
        <f>+E159*4</f>
        <v>1420</v>
      </c>
      <c r="H159" s="10">
        <f t="shared" si="7"/>
        <v>2130</v>
      </c>
    </row>
    <row r="160" spans="1:8" x14ac:dyDescent="0.2">
      <c r="A160" s="7">
        <v>11</v>
      </c>
      <c r="B160" s="8" t="s">
        <v>140</v>
      </c>
      <c r="C160" s="8" t="s">
        <v>24</v>
      </c>
      <c r="D160" s="8" t="s">
        <v>200</v>
      </c>
      <c r="E160" s="9">
        <v>61.36</v>
      </c>
      <c r="F160" s="9">
        <f t="shared" si="6"/>
        <v>674.96</v>
      </c>
      <c r="G160" s="9">
        <f>+E160*2</f>
        <v>122.72</v>
      </c>
      <c r="H160" s="10">
        <f t="shared" si="7"/>
        <v>552.24</v>
      </c>
    </row>
    <row r="161" spans="1:8" x14ac:dyDescent="0.2">
      <c r="A161" s="7">
        <v>4</v>
      </c>
      <c r="B161" s="8" t="s">
        <v>89</v>
      </c>
      <c r="C161" s="8" t="s">
        <v>24</v>
      </c>
      <c r="D161" s="8" t="s">
        <v>206</v>
      </c>
      <c r="E161" s="9">
        <v>124.43</v>
      </c>
      <c r="F161" s="9">
        <f t="shared" si="6"/>
        <v>497.72</v>
      </c>
      <c r="G161" s="9">
        <f>+E161*2</f>
        <v>248.86</v>
      </c>
      <c r="H161" s="10">
        <f t="shared" si="7"/>
        <v>248.86</v>
      </c>
    </row>
    <row r="162" spans="1:8" x14ac:dyDescent="0.2">
      <c r="A162" s="7">
        <v>8</v>
      </c>
      <c r="B162" s="8" t="s">
        <v>182</v>
      </c>
      <c r="C162" s="8" t="s">
        <v>26</v>
      </c>
      <c r="D162" s="8" t="s">
        <v>204</v>
      </c>
      <c r="E162" s="9">
        <v>56.62</v>
      </c>
      <c r="F162" s="9">
        <f t="shared" si="6"/>
        <v>452.96</v>
      </c>
      <c r="G162" s="9">
        <f>+E162*3</f>
        <v>169.85999999999999</v>
      </c>
      <c r="H162" s="10">
        <f t="shared" si="7"/>
        <v>283.10000000000002</v>
      </c>
    </row>
    <row r="163" spans="1:8" x14ac:dyDescent="0.2">
      <c r="A163" s="7">
        <v>100</v>
      </c>
      <c r="B163" s="8" t="s">
        <v>53</v>
      </c>
      <c r="C163" s="8" t="s">
        <v>26</v>
      </c>
      <c r="D163" s="8" t="s">
        <v>204</v>
      </c>
      <c r="E163" s="9">
        <v>82.6</v>
      </c>
      <c r="F163" s="9">
        <f t="shared" si="6"/>
        <v>8260</v>
      </c>
      <c r="G163" s="9">
        <f>+E163*50</f>
        <v>4130</v>
      </c>
      <c r="H163" s="10">
        <f t="shared" si="7"/>
        <v>4130</v>
      </c>
    </row>
    <row r="164" spans="1:8" x14ac:dyDescent="0.2">
      <c r="A164" s="7">
        <v>600</v>
      </c>
      <c r="B164" s="8" t="s">
        <v>21</v>
      </c>
      <c r="C164" s="8" t="s">
        <v>24</v>
      </c>
      <c r="D164" s="8" t="s">
        <v>204</v>
      </c>
      <c r="E164" s="9">
        <v>4.8499999999999996</v>
      </c>
      <c r="F164" s="9">
        <f t="shared" si="6"/>
        <v>2910</v>
      </c>
      <c r="G164" s="9">
        <f>+E164*200</f>
        <v>969.99999999999989</v>
      </c>
      <c r="H164" s="10">
        <f t="shared" si="7"/>
        <v>1940</v>
      </c>
    </row>
    <row r="165" spans="1:8" x14ac:dyDescent="0.2">
      <c r="A165" s="7">
        <v>579</v>
      </c>
      <c r="B165" s="8" t="s">
        <v>20</v>
      </c>
      <c r="C165" s="8" t="s">
        <v>24</v>
      </c>
      <c r="D165" s="8" t="s">
        <v>204</v>
      </c>
      <c r="E165" s="9">
        <v>3.75</v>
      </c>
      <c r="F165" s="9">
        <f t="shared" si="6"/>
        <v>2171.25</v>
      </c>
      <c r="G165" s="9">
        <f>+E165*100</f>
        <v>375</v>
      </c>
      <c r="H165" s="10">
        <f t="shared" si="7"/>
        <v>1796.25</v>
      </c>
    </row>
    <row r="166" spans="1:8" x14ac:dyDescent="0.2">
      <c r="A166" s="7">
        <v>294</v>
      </c>
      <c r="B166" s="8" t="s">
        <v>115</v>
      </c>
      <c r="C166" s="8" t="s">
        <v>24</v>
      </c>
      <c r="D166" s="8" t="s">
        <v>204</v>
      </c>
      <c r="E166" s="9">
        <v>5.5</v>
      </c>
      <c r="F166" s="9">
        <f t="shared" si="6"/>
        <v>1617</v>
      </c>
      <c r="G166" s="9">
        <f>+E166*100</f>
        <v>550</v>
      </c>
      <c r="H166" s="10">
        <f t="shared" si="7"/>
        <v>1067</v>
      </c>
    </row>
    <row r="167" spans="1:8" x14ac:dyDescent="0.2">
      <c r="A167" s="7">
        <v>15</v>
      </c>
      <c r="B167" s="8" t="s">
        <v>88</v>
      </c>
      <c r="C167" s="8" t="s">
        <v>24</v>
      </c>
      <c r="D167" s="8" t="s">
        <v>194</v>
      </c>
      <c r="E167" s="9">
        <v>186.06</v>
      </c>
      <c r="F167" s="9">
        <f t="shared" si="6"/>
        <v>2790.9</v>
      </c>
      <c r="G167" s="9">
        <f>+E167*6</f>
        <v>1116.3600000000001</v>
      </c>
      <c r="H167" s="10">
        <f t="shared" si="7"/>
        <v>1674.54</v>
      </c>
    </row>
    <row r="168" spans="1:8" x14ac:dyDescent="0.2">
      <c r="A168" s="7">
        <v>15</v>
      </c>
      <c r="B168" s="8" t="s">
        <v>178</v>
      </c>
      <c r="C168" s="8" t="s">
        <v>24</v>
      </c>
      <c r="D168" s="8" t="s">
        <v>194</v>
      </c>
      <c r="E168" s="9">
        <v>218.3</v>
      </c>
      <c r="F168" s="9">
        <f t="shared" si="6"/>
        <v>3274.5</v>
      </c>
      <c r="G168" s="9">
        <f>+E168*6</f>
        <v>1309.8000000000002</v>
      </c>
      <c r="H168" s="10">
        <f t="shared" si="7"/>
        <v>1964.6999999999998</v>
      </c>
    </row>
    <row r="169" spans="1:8" x14ac:dyDescent="0.2">
      <c r="A169" s="7">
        <v>12</v>
      </c>
      <c r="B169" s="8" t="s">
        <v>31</v>
      </c>
      <c r="C169" s="8" t="s">
        <v>24</v>
      </c>
      <c r="D169" s="8" t="s">
        <v>194</v>
      </c>
      <c r="E169" s="9">
        <v>106.2</v>
      </c>
      <c r="F169" s="9">
        <f t="shared" ref="F169:F184" si="8">+A169*E169</f>
        <v>1274.4000000000001</v>
      </c>
      <c r="G169" s="9">
        <f>+E169*2</f>
        <v>212.4</v>
      </c>
      <c r="H169" s="10">
        <f t="shared" si="7"/>
        <v>1062</v>
      </c>
    </row>
    <row r="170" spans="1:8" x14ac:dyDescent="0.2">
      <c r="A170" s="7">
        <v>37</v>
      </c>
      <c r="B170" s="8" t="s">
        <v>64</v>
      </c>
      <c r="C170" s="8" t="s">
        <v>24</v>
      </c>
      <c r="D170" s="8" t="s">
        <v>196</v>
      </c>
      <c r="E170" s="9">
        <v>177</v>
      </c>
      <c r="F170" s="9">
        <f t="shared" si="8"/>
        <v>6549</v>
      </c>
      <c r="G170" s="9">
        <f>+E170*5</f>
        <v>885</v>
      </c>
      <c r="H170" s="10">
        <f t="shared" si="7"/>
        <v>5664</v>
      </c>
    </row>
    <row r="171" spans="1:8" x14ac:dyDescent="0.2">
      <c r="A171" s="7">
        <v>46</v>
      </c>
      <c r="B171" s="8" t="s">
        <v>62</v>
      </c>
      <c r="C171" s="8" t="s">
        <v>24</v>
      </c>
      <c r="D171" s="8" t="s">
        <v>196</v>
      </c>
      <c r="E171" s="9">
        <v>265.5</v>
      </c>
      <c r="F171" s="9">
        <f t="shared" si="8"/>
        <v>12213</v>
      </c>
      <c r="G171" s="9">
        <f>+E171*16</f>
        <v>4248</v>
      </c>
      <c r="H171" s="10">
        <f t="shared" si="7"/>
        <v>7965</v>
      </c>
    </row>
    <row r="172" spans="1:8" x14ac:dyDescent="0.2">
      <c r="A172" s="7">
        <v>13</v>
      </c>
      <c r="B172" s="8" t="s">
        <v>70</v>
      </c>
      <c r="C172" s="8" t="s">
        <v>25</v>
      </c>
      <c r="D172" s="8" t="s">
        <v>195</v>
      </c>
      <c r="E172" s="9">
        <v>141.6</v>
      </c>
      <c r="F172" s="9">
        <f t="shared" si="8"/>
        <v>1840.8</v>
      </c>
      <c r="G172" s="9">
        <f>+E172*2</f>
        <v>283.2</v>
      </c>
      <c r="H172" s="10">
        <f t="shared" si="7"/>
        <v>1557.6</v>
      </c>
    </row>
    <row r="173" spans="1:8" x14ac:dyDescent="0.2">
      <c r="A173" s="7">
        <v>6</v>
      </c>
      <c r="B173" s="8" t="s">
        <v>106</v>
      </c>
      <c r="C173" s="8" t="s">
        <v>24</v>
      </c>
      <c r="D173" s="8" t="s">
        <v>193</v>
      </c>
      <c r="E173" s="9">
        <v>837</v>
      </c>
      <c r="F173" s="9">
        <f t="shared" si="8"/>
        <v>5022</v>
      </c>
      <c r="G173" s="9">
        <f>+E173*4</f>
        <v>3348</v>
      </c>
      <c r="H173" s="10">
        <f t="shared" si="7"/>
        <v>1674</v>
      </c>
    </row>
    <row r="174" spans="1:8" x14ac:dyDescent="0.2">
      <c r="A174" s="7">
        <v>6</v>
      </c>
      <c r="B174" s="8" t="s">
        <v>159</v>
      </c>
      <c r="C174" s="8" t="s">
        <v>24</v>
      </c>
      <c r="D174" s="8" t="s">
        <v>193</v>
      </c>
      <c r="E174" s="9">
        <v>472</v>
      </c>
      <c r="F174" s="9">
        <f t="shared" si="8"/>
        <v>2832</v>
      </c>
      <c r="G174" s="9">
        <f>+E174*3</f>
        <v>1416</v>
      </c>
      <c r="H174" s="10">
        <f t="shared" si="7"/>
        <v>1416</v>
      </c>
    </row>
    <row r="175" spans="1:8" x14ac:dyDescent="0.2">
      <c r="A175" s="7">
        <v>6</v>
      </c>
      <c r="B175" s="8" t="s">
        <v>161</v>
      </c>
      <c r="C175" s="8" t="s">
        <v>24</v>
      </c>
      <c r="D175" s="8" t="s">
        <v>193</v>
      </c>
      <c r="E175" s="9">
        <v>472</v>
      </c>
      <c r="F175" s="9">
        <f t="shared" si="8"/>
        <v>2832</v>
      </c>
      <c r="G175" s="9">
        <f>+E175*3</f>
        <v>1416</v>
      </c>
      <c r="H175" s="10">
        <f t="shared" si="7"/>
        <v>1416</v>
      </c>
    </row>
    <row r="176" spans="1:8" x14ac:dyDescent="0.2">
      <c r="A176" s="7">
        <v>6</v>
      </c>
      <c r="B176" s="8" t="s">
        <v>162</v>
      </c>
      <c r="C176" s="8" t="s">
        <v>24</v>
      </c>
      <c r="D176" s="8" t="s">
        <v>193</v>
      </c>
      <c r="E176" s="9">
        <v>472</v>
      </c>
      <c r="F176" s="9">
        <f t="shared" si="8"/>
        <v>2832</v>
      </c>
      <c r="G176" s="9">
        <f>+E176*3</f>
        <v>1416</v>
      </c>
      <c r="H176" s="10">
        <f t="shared" si="7"/>
        <v>1416</v>
      </c>
    </row>
    <row r="177" spans="1:8" x14ac:dyDescent="0.2">
      <c r="A177" s="7">
        <v>12</v>
      </c>
      <c r="B177" s="8" t="s">
        <v>160</v>
      </c>
      <c r="C177" s="8" t="s">
        <v>24</v>
      </c>
      <c r="D177" s="8" t="s">
        <v>193</v>
      </c>
      <c r="E177" s="9">
        <v>472</v>
      </c>
      <c r="F177" s="9">
        <f t="shared" si="8"/>
        <v>5664</v>
      </c>
      <c r="G177" s="9">
        <f>+E177*3</f>
        <v>1416</v>
      </c>
      <c r="H177" s="10">
        <f t="shared" si="7"/>
        <v>4248</v>
      </c>
    </row>
    <row r="178" spans="1:8" x14ac:dyDescent="0.2">
      <c r="A178" s="7">
        <v>15</v>
      </c>
      <c r="B178" s="8" t="s">
        <v>163</v>
      </c>
      <c r="C178" s="8" t="s">
        <v>24</v>
      </c>
      <c r="D178" s="8" t="s">
        <v>193</v>
      </c>
      <c r="E178" s="9">
        <v>472</v>
      </c>
      <c r="F178" s="9">
        <f t="shared" si="8"/>
        <v>7080</v>
      </c>
      <c r="G178" s="9">
        <f>+E178*8</f>
        <v>3776</v>
      </c>
      <c r="H178" s="10">
        <f t="shared" si="7"/>
        <v>3304</v>
      </c>
    </row>
    <row r="179" spans="1:8" x14ac:dyDescent="0.2">
      <c r="A179" s="7">
        <v>24</v>
      </c>
      <c r="B179" s="8" t="s">
        <v>158</v>
      </c>
      <c r="C179" s="8" t="s">
        <v>24</v>
      </c>
      <c r="D179" s="8" t="s">
        <v>193</v>
      </c>
      <c r="E179" s="9">
        <v>472</v>
      </c>
      <c r="F179" s="9">
        <f t="shared" si="8"/>
        <v>11328</v>
      </c>
      <c r="G179" s="9">
        <f>+E179*12</f>
        <v>5664</v>
      </c>
      <c r="H179" s="10">
        <f t="shared" si="7"/>
        <v>5664</v>
      </c>
    </row>
    <row r="180" spans="1:8" x14ac:dyDescent="0.2">
      <c r="A180" s="7">
        <v>24</v>
      </c>
      <c r="B180" s="8" t="s">
        <v>164</v>
      </c>
      <c r="C180" s="8" t="s">
        <v>24</v>
      </c>
      <c r="D180" s="8" t="s">
        <v>193</v>
      </c>
      <c r="E180" s="9">
        <v>472</v>
      </c>
      <c r="F180" s="9">
        <f t="shared" si="8"/>
        <v>11328</v>
      </c>
      <c r="G180" s="9">
        <f>+E180*12</f>
        <v>5664</v>
      </c>
      <c r="H180" s="10">
        <f t="shared" si="7"/>
        <v>5664</v>
      </c>
    </row>
    <row r="181" spans="1:8" x14ac:dyDescent="0.2">
      <c r="A181" s="7">
        <v>48</v>
      </c>
      <c r="B181" s="8" t="s">
        <v>157</v>
      </c>
      <c r="C181" s="8" t="s">
        <v>24</v>
      </c>
      <c r="D181" s="8" t="s">
        <v>193</v>
      </c>
      <c r="E181" s="9">
        <v>472</v>
      </c>
      <c r="F181" s="9">
        <f t="shared" si="8"/>
        <v>22656</v>
      </c>
      <c r="G181" s="9">
        <f>+E181*10</f>
        <v>4720</v>
      </c>
      <c r="H181" s="10">
        <f t="shared" si="7"/>
        <v>17936</v>
      </c>
    </row>
    <row r="182" spans="1:8" x14ac:dyDescent="0.2">
      <c r="A182" s="7">
        <v>22</v>
      </c>
      <c r="B182" s="8" t="s">
        <v>135</v>
      </c>
      <c r="C182" s="8" t="s">
        <v>24</v>
      </c>
      <c r="D182" s="8" t="s">
        <v>201</v>
      </c>
      <c r="E182" s="9">
        <v>204.36</v>
      </c>
      <c r="F182" s="9">
        <f t="shared" si="8"/>
        <v>4495.92</v>
      </c>
      <c r="G182" s="9">
        <f>+E182*12</f>
        <v>2452.3200000000002</v>
      </c>
      <c r="H182" s="10">
        <f t="shared" si="7"/>
        <v>2043.6</v>
      </c>
    </row>
    <row r="183" spans="1:8" x14ac:dyDescent="0.2">
      <c r="A183" s="7">
        <v>4</v>
      </c>
      <c r="B183" s="8" t="s">
        <v>105</v>
      </c>
      <c r="C183" s="8" t="s">
        <v>24</v>
      </c>
      <c r="D183" s="8" t="s">
        <v>194</v>
      </c>
      <c r="E183" s="9">
        <v>6350.76</v>
      </c>
      <c r="F183" s="9">
        <f t="shared" si="8"/>
        <v>25403.040000000001</v>
      </c>
      <c r="G183" s="9">
        <f>+E183*3</f>
        <v>19052.28</v>
      </c>
      <c r="H183" s="10">
        <f t="shared" si="7"/>
        <v>6350.760000000002</v>
      </c>
    </row>
    <row r="184" spans="1:8" x14ac:dyDescent="0.2">
      <c r="A184" s="7">
        <v>4</v>
      </c>
      <c r="B184" s="8" t="s">
        <v>84</v>
      </c>
      <c r="C184" s="8" t="s">
        <v>24</v>
      </c>
      <c r="D184" s="8" t="s">
        <v>194</v>
      </c>
      <c r="E184" s="9">
        <v>1121</v>
      </c>
      <c r="F184" s="9">
        <f t="shared" si="8"/>
        <v>4484</v>
      </c>
      <c r="G184" s="9">
        <f>+E184*2</f>
        <v>2242</v>
      </c>
      <c r="H184" s="10">
        <f t="shared" si="7"/>
        <v>2242</v>
      </c>
    </row>
    <row r="185" spans="1:8" x14ac:dyDescent="0.2">
      <c r="A185" s="7">
        <v>5</v>
      </c>
      <c r="B185" s="8" t="s">
        <v>182</v>
      </c>
      <c r="C185" s="8" t="s">
        <v>26</v>
      </c>
      <c r="D185" s="8" t="s">
        <v>204</v>
      </c>
      <c r="E185" s="9">
        <v>56.62</v>
      </c>
      <c r="F185" s="9">
        <f t="shared" ref="F185" si="9">+E185*A185</f>
        <v>283.09999999999997</v>
      </c>
      <c r="G185" s="9">
        <f>+E185*3</f>
        <v>169.85999999999999</v>
      </c>
      <c r="H185" s="11">
        <f t="shared" si="7"/>
        <v>113.23999999999998</v>
      </c>
    </row>
    <row r="186" spans="1:8" ht="6.75" customHeight="1" x14ac:dyDescent="0.2">
      <c r="A186" s="7"/>
      <c r="B186" s="8"/>
      <c r="C186" s="8"/>
      <c r="D186" s="8"/>
      <c r="E186" s="9"/>
      <c r="F186" s="9"/>
      <c r="G186" s="9"/>
      <c r="H186" s="11"/>
    </row>
    <row r="187" spans="1:8" x14ac:dyDescent="0.2">
      <c r="A187" s="20" t="s">
        <v>215</v>
      </c>
      <c r="B187" s="21"/>
      <c r="C187" s="21"/>
      <c r="D187" s="22"/>
      <c r="E187" s="17">
        <f>SUM(E11:E186)</f>
        <v>60847.95</v>
      </c>
      <c r="F187" s="17">
        <f>SUM(F11:F186)</f>
        <v>586735.93000000005</v>
      </c>
      <c r="G187" s="17">
        <f>SUM(G11:G186)</f>
        <v>225519.95999999993</v>
      </c>
      <c r="H187" s="17">
        <f>SUM(H11:H186)</f>
        <v>361215.96999999991</v>
      </c>
    </row>
    <row r="191" spans="1:8" x14ac:dyDescent="0.2">
      <c r="B191" s="13" t="s">
        <v>216</v>
      </c>
      <c r="C191" s="14"/>
      <c r="D191" s="18" t="s">
        <v>217</v>
      </c>
      <c r="E191" s="18"/>
      <c r="F191" s="18" t="s">
        <v>219</v>
      </c>
      <c r="G191" s="18"/>
      <c r="H191" s="18"/>
    </row>
    <row r="192" spans="1:8" ht="12.75" customHeight="1" x14ac:dyDescent="0.2">
      <c r="B192" s="15" t="s">
        <v>221</v>
      </c>
      <c r="C192" s="14"/>
      <c r="D192" s="19" t="s">
        <v>218</v>
      </c>
      <c r="E192" s="19"/>
      <c r="F192" s="16"/>
      <c r="G192" s="19" t="s">
        <v>220</v>
      </c>
      <c r="H192" s="19"/>
    </row>
    <row r="193" spans="2:8" x14ac:dyDescent="0.2">
      <c r="B193" s="16"/>
      <c r="C193" s="16"/>
      <c r="D193" s="16"/>
      <c r="E193" s="16"/>
      <c r="F193" s="16"/>
      <c r="G193" s="16"/>
      <c r="H193" s="16"/>
    </row>
  </sheetData>
  <mergeCells count="9">
    <mergeCell ref="F191:H191"/>
    <mergeCell ref="D191:E191"/>
    <mergeCell ref="D192:E192"/>
    <mergeCell ref="G192:H192"/>
    <mergeCell ref="A6:H6"/>
    <mergeCell ref="A7:H7"/>
    <mergeCell ref="A8:H8"/>
    <mergeCell ref="A9:H9"/>
    <mergeCell ref="A187:D187"/>
  </mergeCells>
  <pageMargins left="0.7" right="0.7" top="0.75" bottom="0.75" header="0.3" footer="0.3"/>
  <pageSetup paperSize="9" scale="90" orientation="landscape" r:id="rId1"/>
  <ignoredErrors>
    <ignoredError sqref="G17 G51 G99 G34 G68:G70 F67 G121 G181 G18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3" sqref="E13"/>
    </sheetView>
  </sheetViews>
  <sheetFormatPr baseColWidth="10" defaultColWidth="11.44140625" defaultRowHeight="13.2" x14ac:dyDescent="0.25"/>
  <cols>
    <col min="1" max="1" width="11.44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al 30-06-2022</vt:lpstr>
      <vt:lpstr>Hoja4</vt:lpstr>
      <vt:lpstr>'Inventario al 30-06-2022'!Área_de_impresión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SCARLETT GARCIA</cp:lastModifiedBy>
  <cp:lastPrinted>2022-07-22T15:55:52Z</cp:lastPrinted>
  <dcterms:created xsi:type="dcterms:W3CDTF">1996-11-27T10:00:04Z</dcterms:created>
  <dcterms:modified xsi:type="dcterms:W3CDTF">2022-08-01T15:26:29Z</dcterms:modified>
</cp:coreProperties>
</file>