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EDRO PEREZ\Desktop\TECNIFICACION\2022\"/>
    </mc:Choice>
  </mc:AlternateContent>
  <xr:revisionPtr revIDLastSave="0" documentId="13_ncr:1_{CAB07CAA-8033-489E-BF0D-84BA90AD0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6" r:id="rId1"/>
    <sheet name="Hoja1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8" i="16" l="1"/>
  <c r="L162" i="16"/>
  <c r="L153" i="16"/>
  <c r="L185" i="16"/>
  <c r="L190" i="16"/>
  <c r="M62" i="16"/>
  <c r="N62" i="16"/>
  <c r="D62" i="16"/>
  <c r="D63" i="16"/>
  <c r="L63" i="16"/>
  <c r="M63" i="16"/>
  <c r="N63" i="16"/>
  <c r="D58" i="16"/>
  <c r="L58" i="16"/>
  <c r="M58" i="16"/>
  <c r="N58" i="16"/>
  <c r="D135" i="16"/>
  <c r="D172" i="16"/>
  <c r="D173" i="16"/>
  <c r="D132" i="16"/>
  <c r="D104" i="16"/>
  <c r="D49" i="16"/>
  <c r="D149" i="16"/>
  <c r="D150" i="16"/>
  <c r="D101" i="16"/>
  <c r="D163" i="16"/>
  <c r="D154" i="16"/>
  <c r="D136" i="16"/>
  <c r="D32" i="16"/>
  <c r="D31" i="16"/>
  <c r="D26" i="16"/>
  <c r="D127" i="16"/>
  <c r="D66" i="16"/>
  <c r="D67" i="16"/>
  <c r="D48" i="16"/>
  <c r="D70" i="16"/>
  <c r="D61" i="16"/>
  <c r="D202" i="16"/>
  <c r="D122" i="16"/>
  <c r="D196" i="16"/>
  <c r="D176" i="16"/>
  <c r="D110" i="16"/>
  <c r="D177" i="16"/>
  <c r="D43" i="16"/>
  <c r="D205" i="16"/>
  <c r="D42" i="16"/>
  <c r="D190" i="16"/>
  <c r="D56" i="16"/>
  <c r="D185" i="16"/>
  <c r="D22" i="16"/>
  <c r="O62" i="16" l="1"/>
  <c r="M22" i="16"/>
  <c r="C115" i="16"/>
  <c r="C114" i="16"/>
  <c r="D114" i="16" s="1"/>
  <c r="C113" i="16"/>
  <c r="C17" i="16"/>
  <c r="C200" i="16"/>
  <c r="B86" i="16"/>
  <c r="B80" i="16"/>
  <c r="B28" i="16"/>
  <c r="C16" i="16"/>
  <c r="C18" i="16"/>
  <c r="B29" i="16"/>
  <c r="M135" i="16"/>
  <c r="M172" i="16"/>
  <c r="M173" i="16"/>
  <c r="M132" i="16"/>
  <c r="M104" i="16"/>
  <c r="M113" i="16"/>
  <c r="M49" i="16"/>
  <c r="M149" i="16"/>
  <c r="M150" i="16"/>
  <c r="M101" i="16"/>
  <c r="M114" i="16"/>
  <c r="M115" i="16"/>
  <c r="M163" i="16"/>
  <c r="M154" i="16"/>
  <c r="M136" i="16"/>
  <c r="M32" i="16"/>
  <c r="M31" i="16"/>
  <c r="M26" i="16"/>
  <c r="M127" i="16"/>
  <c r="M66" i="16"/>
  <c r="M67" i="16"/>
  <c r="M48" i="16"/>
  <c r="M70" i="16"/>
  <c r="M61" i="16"/>
  <c r="M202" i="16"/>
  <c r="M122" i="16"/>
  <c r="M196" i="16"/>
  <c r="M176" i="16"/>
  <c r="M110" i="16"/>
  <c r="M177" i="16"/>
  <c r="M43" i="16"/>
  <c r="M205" i="16"/>
  <c r="M42" i="16"/>
  <c r="M190" i="16"/>
  <c r="M56" i="16"/>
  <c r="M185" i="16"/>
  <c r="M146" i="16"/>
  <c r="N32" i="16"/>
  <c r="N31" i="16"/>
  <c r="N26" i="16"/>
  <c r="N127" i="16"/>
  <c r="N66" i="16"/>
  <c r="N67" i="16"/>
  <c r="N48" i="16"/>
  <c r="N70" i="16"/>
  <c r="N61" i="16"/>
  <c r="N202" i="16"/>
  <c r="N122" i="16"/>
  <c r="N196" i="16"/>
  <c r="N176" i="16"/>
  <c r="N110" i="16"/>
  <c r="N177" i="16"/>
  <c r="N43" i="16"/>
  <c r="N205" i="16"/>
  <c r="N42" i="16"/>
  <c r="N190" i="16"/>
  <c r="N56" i="16"/>
  <c r="N185" i="16"/>
  <c r="N146" i="16"/>
  <c r="N136" i="16"/>
  <c r="N154" i="16"/>
  <c r="N163" i="16"/>
  <c r="N101" i="16"/>
  <c r="N150" i="16"/>
  <c r="N149" i="16"/>
  <c r="L67" i="16"/>
  <c r="L48" i="16"/>
  <c r="L70" i="16"/>
  <c r="L202" i="16"/>
  <c r="L122" i="16"/>
  <c r="L196" i="16"/>
  <c r="L176" i="16"/>
  <c r="L110" i="16"/>
  <c r="L127" i="16"/>
  <c r="L66" i="16"/>
  <c r="L177" i="16"/>
  <c r="L43" i="16"/>
  <c r="L205" i="16"/>
  <c r="L42" i="16"/>
  <c r="L101" i="16"/>
  <c r="L114" i="16"/>
  <c r="L115" i="16"/>
  <c r="L163" i="16"/>
  <c r="L154" i="16"/>
  <c r="L136" i="16"/>
  <c r="N49" i="16"/>
  <c r="N104" i="16"/>
  <c r="N132" i="16"/>
  <c r="L173" i="16"/>
  <c r="L132" i="16"/>
  <c r="L104" i="16"/>
  <c r="L113" i="16"/>
  <c r="L49" i="16"/>
  <c r="L149" i="16"/>
  <c r="L150" i="16"/>
  <c r="L32" i="16"/>
  <c r="L31" i="16"/>
  <c r="L26" i="16"/>
  <c r="N173" i="16"/>
  <c r="N172" i="16"/>
  <c r="L172" i="16"/>
  <c r="N135" i="16"/>
  <c r="L135" i="16"/>
  <c r="N114" i="16" l="1"/>
  <c r="N113" i="16"/>
  <c r="D113" i="16"/>
  <c r="N115" i="16"/>
  <c r="D115" i="16"/>
  <c r="D28" i="16" l="1"/>
  <c r="D34" i="16"/>
  <c r="D90" i="16"/>
  <c r="D74" i="16"/>
  <c r="D20" i="16"/>
  <c r="D18" i="16"/>
  <c r="D86" i="16"/>
  <c r="D24" i="16"/>
  <c r="D152" i="16"/>
  <c r="D124" i="16"/>
  <c r="D98" i="16"/>
  <c r="D80" i="16"/>
  <c r="D17" i="16"/>
  <c r="D123" i="16"/>
  <c r="E207" i="16"/>
  <c r="D73" i="16"/>
  <c r="D143" i="16"/>
  <c r="D134" i="16"/>
  <c r="D151" i="16"/>
  <c r="D119" i="16"/>
  <c r="D71" i="16"/>
  <c r="D116" i="16"/>
  <c r="D133" i="16"/>
  <c r="D131" i="16"/>
  <c r="D107" i="16"/>
  <c r="D145" i="16"/>
  <c r="D174" i="16"/>
  <c r="D36" i="16"/>
  <c r="D161" i="16"/>
  <c r="D200" i="16"/>
  <c r="D72" i="16"/>
  <c r="D100" i="16"/>
  <c r="D99" i="16"/>
  <c r="D193" i="16"/>
  <c r="D171" i="16"/>
  <c r="D170" i="16"/>
  <c r="D169" i="16"/>
  <c r="D168" i="16"/>
  <c r="D167" i="16"/>
  <c r="D166" i="16"/>
  <c r="D165" i="16"/>
  <c r="D164" i="16"/>
  <c r="D21" i="16"/>
  <c r="D189" i="16"/>
  <c r="D188" i="16"/>
  <c r="D97" i="16"/>
  <c r="D96" i="16"/>
  <c r="D38" i="16"/>
  <c r="D37" i="16"/>
  <c r="D35" i="16"/>
  <c r="D162" i="16"/>
  <c r="D194" i="16"/>
  <c r="D57" i="16"/>
  <c r="D160" i="16"/>
  <c r="D33" i="16"/>
  <c r="D159" i="16"/>
  <c r="D158" i="16"/>
  <c r="D157" i="16"/>
  <c r="D156" i="16"/>
  <c r="D79" i="16"/>
  <c r="D44" i="16"/>
  <c r="D155" i="16"/>
  <c r="D153" i="16"/>
  <c r="D65" i="16"/>
  <c r="D148" i="16"/>
  <c r="D147" i="16"/>
  <c r="D30" i="16"/>
  <c r="D29" i="16"/>
  <c r="D27" i="16"/>
  <c r="D25" i="16"/>
  <c r="D95" i="16"/>
  <c r="D94" i="16"/>
  <c r="D55" i="16"/>
  <c r="D179" i="16"/>
  <c r="D178" i="16"/>
  <c r="D54" i="16"/>
  <c r="D144" i="16"/>
  <c r="D53" i="16"/>
  <c r="D52" i="16"/>
  <c r="D142" i="16"/>
  <c r="D141" i="16"/>
  <c r="D140" i="16"/>
  <c r="D51" i="16"/>
  <c r="D50" i="16"/>
  <c r="D192" i="16"/>
  <c r="D139" i="16"/>
  <c r="D138" i="16"/>
  <c r="D137" i="16"/>
  <c r="D93" i="16"/>
  <c r="D187" i="16"/>
  <c r="D186" i="16"/>
  <c r="D64" i="16"/>
  <c r="D201" i="16"/>
  <c r="D130" i="16"/>
  <c r="D129" i="16"/>
  <c r="D69" i="16"/>
  <c r="D128" i="16"/>
  <c r="D92" i="16"/>
  <c r="D91" i="16"/>
  <c r="D89" i="16"/>
  <c r="D88" i="16"/>
  <c r="D87" i="16"/>
  <c r="D126" i="16"/>
  <c r="D125" i="16"/>
  <c r="D184" i="16"/>
  <c r="D121" i="16"/>
  <c r="D85" i="16"/>
  <c r="D84" i="16"/>
  <c r="D68" i="16"/>
  <c r="D83" i="16"/>
  <c r="D120" i="16"/>
  <c r="D23" i="16"/>
  <c r="D82" i="16"/>
  <c r="D81" i="16"/>
  <c r="D183" i="16"/>
  <c r="D78" i="16"/>
  <c r="D77" i="16"/>
  <c r="D76" i="16"/>
  <c r="D75" i="16"/>
  <c r="D118" i="16"/>
  <c r="D182" i="16"/>
  <c r="D117" i="16"/>
  <c r="D60" i="16"/>
  <c r="D59" i="16"/>
  <c r="D47" i="16"/>
  <c r="D46" i="16"/>
  <c r="D204" i="16"/>
  <c r="D203" i="16"/>
  <c r="D112" i="16"/>
  <c r="D111" i="16"/>
  <c r="D109" i="16"/>
  <c r="D199" i="16"/>
  <c r="D198" i="16"/>
  <c r="D108" i="16"/>
  <c r="D197" i="16"/>
  <c r="D191" i="16"/>
  <c r="D45" i="16"/>
  <c r="D41" i="16"/>
  <c r="D195" i="16"/>
  <c r="D175" i="16"/>
  <c r="D106" i="16"/>
  <c r="D105" i="16"/>
  <c r="D181" i="16"/>
  <c r="D180" i="16"/>
  <c r="D19" i="16"/>
  <c r="D103" i="16"/>
  <c r="D102" i="16"/>
  <c r="D40" i="16"/>
  <c r="D39" i="16"/>
  <c r="N72" i="16" l="1"/>
  <c r="N145" i="16"/>
  <c r="N36" i="16"/>
  <c r="N29" i="16"/>
  <c r="M16" i="16"/>
  <c r="L16" i="16"/>
  <c r="M17" i="16"/>
  <c r="L17" i="16"/>
  <c r="M21" i="16"/>
  <c r="L21" i="16"/>
  <c r="L22" i="16"/>
  <c r="N100" i="16"/>
  <c r="M100" i="16"/>
  <c r="L100" i="16"/>
  <c r="N99" i="16"/>
  <c r="M99" i="16"/>
  <c r="L99" i="16"/>
  <c r="N193" i="16"/>
  <c r="M193" i="16"/>
  <c r="L193" i="16"/>
  <c r="N171" i="16"/>
  <c r="M171" i="16"/>
  <c r="L171" i="16"/>
  <c r="N170" i="16"/>
  <c r="M170" i="16"/>
  <c r="L170" i="16"/>
  <c r="N169" i="16"/>
  <c r="M169" i="16"/>
  <c r="L169" i="16"/>
  <c r="N168" i="16"/>
  <c r="M168" i="16"/>
  <c r="L168" i="16"/>
  <c r="N167" i="16"/>
  <c r="M167" i="16"/>
  <c r="L167" i="16"/>
  <c r="N166" i="16"/>
  <c r="M166" i="16"/>
  <c r="L166" i="16"/>
  <c r="N165" i="16"/>
  <c r="M165" i="16"/>
  <c r="L165" i="16"/>
  <c r="N164" i="16"/>
  <c r="M164" i="16"/>
  <c r="L164" i="16"/>
  <c r="N189" i="16"/>
  <c r="M189" i="16"/>
  <c r="L189" i="16"/>
  <c r="N188" i="16"/>
  <c r="M188" i="16"/>
  <c r="L188" i="16"/>
  <c r="M98" i="16"/>
  <c r="L98" i="16"/>
  <c r="N97" i="16"/>
  <c r="M97" i="16"/>
  <c r="L97" i="16"/>
  <c r="N96" i="16"/>
  <c r="M96" i="16"/>
  <c r="L96" i="16"/>
  <c r="M38" i="16"/>
  <c r="L38" i="16"/>
  <c r="N37" i="16"/>
  <c r="M37" i="16"/>
  <c r="L37" i="16"/>
  <c r="M34" i="16"/>
  <c r="L34" i="16"/>
  <c r="M36" i="16"/>
  <c r="L36" i="16"/>
  <c r="N35" i="16"/>
  <c r="M35" i="16"/>
  <c r="L35" i="16"/>
  <c r="N194" i="16"/>
  <c r="M194" i="16"/>
  <c r="L194" i="16"/>
  <c r="N57" i="16"/>
  <c r="M57" i="16"/>
  <c r="L57" i="16"/>
  <c r="M161" i="16"/>
  <c r="L161" i="16"/>
  <c r="N160" i="16"/>
  <c r="M160" i="16"/>
  <c r="L160" i="16"/>
  <c r="N33" i="16"/>
  <c r="M33" i="16"/>
  <c r="L33" i="16"/>
  <c r="N159" i="16"/>
  <c r="M159" i="16"/>
  <c r="L159" i="16"/>
  <c r="N158" i="16"/>
  <c r="M158" i="16"/>
  <c r="L158" i="16"/>
  <c r="N157" i="16"/>
  <c r="M157" i="16"/>
  <c r="L157" i="16"/>
  <c r="M156" i="16"/>
  <c r="L156" i="16"/>
  <c r="N79" i="16"/>
  <c r="M79" i="16"/>
  <c r="L79" i="16"/>
  <c r="N44" i="16"/>
  <c r="M44" i="16"/>
  <c r="L44" i="16"/>
  <c r="N155" i="16"/>
  <c r="M155" i="16"/>
  <c r="L155" i="16"/>
  <c r="N153" i="16"/>
  <c r="M153" i="16"/>
  <c r="M152" i="16"/>
  <c r="L152" i="16"/>
  <c r="N151" i="16"/>
  <c r="M151" i="16"/>
  <c r="L151" i="16"/>
  <c r="N65" i="16"/>
  <c r="M65" i="16"/>
  <c r="L65" i="16"/>
  <c r="N148" i="16"/>
  <c r="M148" i="16"/>
  <c r="L148" i="16"/>
  <c r="N147" i="16"/>
  <c r="M147" i="16"/>
  <c r="L147" i="16"/>
  <c r="N30" i="16"/>
  <c r="M30" i="16"/>
  <c r="L30" i="16"/>
  <c r="M29" i="16"/>
  <c r="L29" i="16"/>
  <c r="N28" i="16"/>
  <c r="M28" i="16"/>
  <c r="L28" i="16"/>
  <c r="N27" i="16"/>
  <c r="M27" i="16"/>
  <c r="L27" i="16"/>
  <c r="N25" i="16"/>
  <c r="M25" i="16"/>
  <c r="L25" i="16"/>
  <c r="M24" i="16"/>
  <c r="L24" i="16"/>
  <c r="N95" i="16"/>
  <c r="M95" i="16"/>
  <c r="L95" i="16"/>
  <c r="N94" i="16"/>
  <c r="M94" i="16"/>
  <c r="L94" i="16"/>
  <c r="N55" i="16"/>
  <c r="M55" i="16"/>
  <c r="L55" i="16"/>
  <c r="N179" i="16"/>
  <c r="M179" i="16"/>
  <c r="L179" i="16"/>
  <c r="N178" i="16"/>
  <c r="M178" i="16"/>
  <c r="L178" i="16"/>
  <c r="M145" i="16"/>
  <c r="L145" i="16"/>
  <c r="N54" i="16"/>
  <c r="M54" i="16"/>
  <c r="L54" i="16"/>
  <c r="N144" i="16"/>
  <c r="M144" i="16"/>
  <c r="L144" i="16"/>
  <c r="N53" i="16"/>
  <c r="M53" i="16"/>
  <c r="L53" i="16"/>
  <c r="N52" i="16"/>
  <c r="M52" i="16"/>
  <c r="L52" i="16"/>
  <c r="N143" i="16"/>
  <c r="M143" i="16"/>
  <c r="L143" i="16"/>
  <c r="M142" i="16"/>
  <c r="L142" i="16"/>
  <c r="N141" i="16"/>
  <c r="M141" i="16"/>
  <c r="L141" i="16"/>
  <c r="M140" i="16"/>
  <c r="L140" i="16"/>
  <c r="N51" i="16"/>
  <c r="M51" i="16"/>
  <c r="L51" i="16"/>
  <c r="N50" i="16"/>
  <c r="M50" i="16"/>
  <c r="L50" i="16"/>
  <c r="N192" i="16"/>
  <c r="M192" i="16"/>
  <c r="L192" i="16"/>
  <c r="N139" i="16"/>
  <c r="M139" i="16"/>
  <c r="L139" i="16"/>
  <c r="N138" i="16"/>
  <c r="M138" i="16"/>
  <c r="M137" i="16"/>
  <c r="L137" i="16"/>
  <c r="M93" i="16"/>
  <c r="L93" i="16"/>
  <c r="N187" i="16"/>
  <c r="M187" i="16"/>
  <c r="L187" i="16"/>
  <c r="N134" i="16"/>
  <c r="M134" i="16"/>
  <c r="L134" i="16"/>
  <c r="N186" i="16"/>
  <c r="M186" i="16"/>
  <c r="L186" i="16"/>
  <c r="N64" i="16"/>
  <c r="M64" i="16"/>
  <c r="L64" i="16"/>
  <c r="N201" i="16"/>
  <c r="M201" i="16"/>
  <c r="L201" i="16"/>
  <c r="N200" i="16"/>
  <c r="M200" i="16"/>
  <c r="L200" i="16"/>
  <c r="M133" i="16"/>
  <c r="L133" i="16"/>
  <c r="M131" i="16"/>
  <c r="L131" i="16"/>
  <c r="N130" i="16"/>
  <c r="M130" i="16"/>
  <c r="L130" i="16"/>
  <c r="N129" i="16"/>
  <c r="M129" i="16"/>
  <c r="L129" i="16"/>
  <c r="N69" i="16"/>
  <c r="M69" i="16"/>
  <c r="L69" i="16"/>
  <c r="N128" i="16"/>
  <c r="M128" i="16"/>
  <c r="L128" i="16"/>
  <c r="M92" i="16"/>
  <c r="L92" i="16"/>
  <c r="N91" i="16"/>
  <c r="M91" i="16"/>
  <c r="L91" i="16"/>
  <c r="N90" i="16"/>
  <c r="M90" i="16"/>
  <c r="L90" i="16"/>
  <c r="N89" i="16"/>
  <c r="M89" i="16"/>
  <c r="L89" i="16"/>
  <c r="N88" i="16"/>
  <c r="M88" i="16"/>
  <c r="L88" i="16"/>
  <c r="N87" i="16"/>
  <c r="M87" i="16"/>
  <c r="L87" i="16"/>
  <c r="N162" i="16"/>
  <c r="M162" i="16"/>
  <c r="M126" i="16"/>
  <c r="L126" i="16"/>
  <c r="N125" i="16"/>
  <c r="M125" i="16"/>
  <c r="L125" i="16"/>
  <c r="N184" i="16"/>
  <c r="M184" i="16"/>
  <c r="L184" i="16"/>
  <c r="M124" i="16"/>
  <c r="L124" i="16"/>
  <c r="M123" i="16"/>
  <c r="L123" i="16"/>
  <c r="N121" i="16"/>
  <c r="M121" i="16"/>
  <c r="L121" i="16"/>
  <c r="N86" i="16"/>
  <c r="M86" i="16"/>
  <c r="L86" i="16"/>
  <c r="N85" i="16"/>
  <c r="M85" i="16"/>
  <c r="L85" i="16"/>
  <c r="N84" i="16"/>
  <c r="M84" i="16"/>
  <c r="L84" i="16"/>
  <c r="N68" i="16"/>
  <c r="M68" i="16"/>
  <c r="L68" i="16"/>
  <c r="N83" i="16"/>
  <c r="M83" i="16"/>
  <c r="L83" i="16"/>
  <c r="M120" i="16"/>
  <c r="L120" i="16"/>
  <c r="N23" i="16"/>
  <c r="M23" i="16"/>
  <c r="L23" i="16"/>
  <c r="N119" i="16"/>
  <c r="M119" i="16"/>
  <c r="L119" i="16"/>
  <c r="N82" i="16"/>
  <c r="M82" i="16"/>
  <c r="L82" i="16"/>
  <c r="N81" i="16"/>
  <c r="M81" i="16"/>
  <c r="L81" i="16"/>
  <c r="M80" i="16"/>
  <c r="L80" i="16"/>
  <c r="N183" i="16"/>
  <c r="M183" i="16"/>
  <c r="L183" i="16"/>
  <c r="N78" i="16"/>
  <c r="M78" i="16"/>
  <c r="L78" i="16"/>
  <c r="N77" i="16"/>
  <c r="M77" i="16"/>
  <c r="L77" i="16"/>
  <c r="N76" i="16"/>
  <c r="M76" i="16"/>
  <c r="L76" i="16"/>
  <c r="N75" i="16"/>
  <c r="M75" i="16"/>
  <c r="L75" i="16"/>
  <c r="N118" i="16"/>
  <c r="M118" i="16"/>
  <c r="L118" i="16"/>
  <c r="N182" i="16"/>
  <c r="M182" i="16"/>
  <c r="L182" i="16"/>
  <c r="M74" i="16"/>
  <c r="L74" i="16"/>
  <c r="M117" i="16"/>
  <c r="L117" i="16"/>
  <c r="N116" i="16"/>
  <c r="M116" i="16"/>
  <c r="L116" i="16"/>
  <c r="N60" i="16"/>
  <c r="M60" i="16"/>
  <c r="L60" i="16"/>
  <c r="N59" i="16"/>
  <c r="M59" i="16"/>
  <c r="L59" i="16"/>
  <c r="N47" i="16"/>
  <c r="M47" i="16"/>
  <c r="L47" i="16"/>
  <c r="N46" i="16"/>
  <c r="M46" i="16"/>
  <c r="L46" i="16"/>
  <c r="N204" i="16"/>
  <c r="M204" i="16"/>
  <c r="L204" i="16"/>
  <c r="N203" i="16"/>
  <c r="M203" i="16"/>
  <c r="L203" i="16"/>
  <c r="N112" i="16"/>
  <c r="M112" i="16"/>
  <c r="L112" i="16"/>
  <c r="N111" i="16"/>
  <c r="M111" i="16"/>
  <c r="L111" i="16"/>
  <c r="N109" i="16"/>
  <c r="M109" i="16"/>
  <c r="L109" i="16"/>
  <c r="N199" i="16"/>
  <c r="M199" i="16"/>
  <c r="L199" i="16"/>
  <c r="N198" i="16"/>
  <c r="M198" i="16"/>
  <c r="L198" i="16"/>
  <c r="N108" i="16"/>
  <c r="M108" i="16"/>
  <c r="L108" i="16"/>
  <c r="N107" i="16"/>
  <c r="M107" i="16"/>
  <c r="L107" i="16"/>
  <c r="N197" i="16"/>
  <c r="M197" i="16"/>
  <c r="L197" i="16"/>
  <c r="M20" i="16"/>
  <c r="L20" i="16"/>
  <c r="N191" i="16"/>
  <c r="M191" i="16"/>
  <c r="L191" i="16"/>
  <c r="N45" i="16"/>
  <c r="M45" i="16"/>
  <c r="L45" i="16"/>
  <c r="N73" i="16"/>
  <c r="M73" i="16"/>
  <c r="L73" i="16"/>
  <c r="N41" i="16"/>
  <c r="M41" i="16"/>
  <c r="L41" i="16"/>
  <c r="N195" i="16"/>
  <c r="M195" i="16"/>
  <c r="L195" i="16"/>
  <c r="N175" i="16"/>
  <c r="M175" i="16"/>
  <c r="L175" i="16"/>
  <c r="N174" i="16"/>
  <c r="M174" i="16"/>
  <c r="L174" i="16"/>
  <c r="N106" i="16"/>
  <c r="M106" i="16"/>
  <c r="L106" i="16"/>
  <c r="N105" i="16"/>
  <c r="M105" i="16"/>
  <c r="L105" i="16"/>
  <c r="N181" i="16"/>
  <c r="M181" i="16"/>
  <c r="L181" i="16"/>
  <c r="N180" i="16"/>
  <c r="M180" i="16"/>
  <c r="L180" i="16"/>
  <c r="N19" i="16"/>
  <c r="M19" i="16"/>
  <c r="L19" i="16"/>
  <c r="M18" i="16"/>
  <c r="L18" i="16"/>
  <c r="M72" i="16"/>
  <c r="L72" i="16"/>
  <c r="M71" i="16"/>
  <c r="L71" i="16"/>
  <c r="N103" i="16"/>
  <c r="M103" i="16"/>
  <c r="L103" i="16"/>
  <c r="N102" i="16"/>
  <c r="M102" i="16"/>
  <c r="L102" i="16"/>
  <c r="M40" i="16"/>
  <c r="L40" i="16"/>
  <c r="O28" i="16" l="1"/>
  <c r="O30" i="16"/>
  <c r="O57" i="16"/>
  <c r="O65" i="16"/>
  <c r="O29" i="16"/>
  <c r="O31" i="16"/>
  <c r="O190" i="16"/>
  <c r="O61" i="16"/>
  <c r="O66" i="16"/>
  <c r="O167" i="16"/>
  <c r="O171" i="16"/>
  <c r="O160" i="16"/>
  <c r="O148" i="16"/>
  <c r="O32" i="16"/>
  <c r="O158" i="16"/>
  <c r="O151" i="16"/>
  <c r="O155" i="16"/>
  <c r="O159" i="16"/>
  <c r="O56" i="16"/>
  <c r="O168" i="16"/>
  <c r="O193" i="16"/>
  <c r="O44" i="16"/>
  <c r="O97" i="16"/>
  <c r="O149" i="16"/>
  <c r="O165" i="16"/>
  <c r="O99" i="16"/>
  <c r="O153" i="16"/>
  <c r="O96" i="16"/>
  <c r="O166" i="16"/>
  <c r="O170" i="16"/>
  <c r="O100" i="16"/>
  <c r="O154" i="16"/>
  <c r="O43" i="16"/>
  <c r="O59" i="16"/>
  <c r="O77" i="16"/>
  <c r="O54" i="16"/>
  <c r="O180" i="16"/>
  <c r="O197" i="16"/>
  <c r="O204" i="16"/>
  <c r="O199" i="16"/>
  <c r="O112" i="16"/>
  <c r="O113" i="16"/>
  <c r="O109" i="16"/>
  <c r="O76" i="16"/>
  <c r="O130" i="16"/>
  <c r="O136" i="16"/>
  <c r="O72" i="16"/>
  <c r="O105" i="16"/>
  <c r="O119" i="16"/>
  <c r="O68" i="16"/>
  <c r="O88" i="16"/>
  <c r="O186" i="16"/>
  <c r="O102" i="16"/>
  <c r="O19" i="16"/>
  <c r="O23" i="16"/>
  <c r="O58" i="16"/>
  <c r="O103" i="16"/>
  <c r="O104" i="16"/>
  <c r="O46" i="16"/>
  <c r="O51" i="16"/>
  <c r="O41" i="16"/>
  <c r="O176" i="16"/>
  <c r="O185" i="16"/>
  <c r="O181" i="16"/>
  <c r="O196" i="16"/>
  <c r="O83" i="16"/>
  <c r="O87" i="16"/>
  <c r="O187" i="16"/>
  <c r="O63" i="16"/>
  <c r="O73" i="16"/>
  <c r="O86" i="16"/>
  <c r="O200" i="16"/>
  <c r="O101" i="16"/>
  <c r="O174" i="16"/>
  <c r="O121" i="16"/>
  <c r="O125" i="16"/>
  <c r="O201" i="16"/>
  <c r="O42" i="16"/>
  <c r="O25" i="16"/>
  <c r="O89" i="16"/>
  <c r="O177" i="16"/>
  <c r="O195" i="16"/>
  <c r="O191" i="16"/>
  <c r="O182" i="16"/>
  <c r="O122" i="16"/>
  <c r="O49" i="16"/>
  <c r="O198" i="16"/>
  <c r="O111" i="16"/>
  <c r="O60" i="16"/>
  <c r="O78" i="16"/>
  <c r="O69" i="16"/>
  <c r="O192" i="16"/>
  <c r="O94" i="16"/>
  <c r="O26" i="16"/>
  <c r="O91" i="16"/>
  <c r="O129" i="16"/>
  <c r="O143" i="16"/>
  <c r="O178" i="16"/>
  <c r="O95" i="16"/>
  <c r="N126" i="16" l="1"/>
  <c r="N93" i="16"/>
  <c r="O93" i="16" s="1"/>
  <c r="N92" i="16"/>
  <c r="N117" i="16"/>
  <c r="N120" i="16"/>
  <c r="N22" i="16"/>
  <c r="N123" i="16"/>
  <c r="O189" i="16" s="1"/>
  <c r="N124" i="16"/>
  <c r="N140" i="16"/>
  <c r="O164" i="16" s="1"/>
  <c r="N142" i="16"/>
  <c r="N133" i="16"/>
  <c r="N17" i="16"/>
  <c r="O17" i="16" s="1"/>
  <c r="N71" i="16"/>
  <c r="N38" i="16"/>
  <c r="O169" i="16" s="1"/>
  <c r="N152" i="16"/>
  <c r="N98" i="16"/>
  <c r="N24" i="16"/>
  <c r="O70" i="16" s="1"/>
  <c r="N161" i="16"/>
  <c r="O161" i="16" s="1"/>
  <c r="N156" i="16"/>
  <c r="O156" i="16" s="1"/>
  <c r="N137" i="16"/>
  <c r="N131" i="16"/>
  <c r="O138" i="16" s="1"/>
  <c r="N16" i="16"/>
  <c r="O24" i="16" l="1"/>
  <c r="O35" i="16"/>
  <c r="O133" i="16"/>
  <c r="O163" i="16"/>
  <c r="O142" i="16"/>
  <c r="O67" i="16"/>
  <c r="O124" i="16"/>
  <c r="O144" i="16"/>
  <c r="O120" i="16"/>
  <c r="O183" i="16"/>
  <c r="O16" i="16"/>
  <c r="O162" i="16"/>
  <c r="O137" i="16"/>
  <c r="O188" i="16"/>
  <c r="O92" i="16"/>
  <c r="O36" i="16"/>
  <c r="O117" i="16"/>
  <c r="O194" i="16"/>
  <c r="O152" i="16"/>
  <c r="O145" i="16"/>
  <c r="O71" i="16"/>
  <c r="O45" i="16"/>
  <c r="O126" i="16"/>
  <c r="O22" i="16"/>
  <c r="O27" i="16"/>
  <c r="O81" i="16"/>
  <c r="O128" i="16"/>
  <c r="O84" i="16"/>
  <c r="O134" i="16"/>
  <c r="O118" i="16"/>
  <c r="O123" i="16"/>
  <c r="O50" i="16"/>
  <c r="O48" i="16"/>
  <c r="O135" i="16"/>
  <c r="O115" i="16"/>
  <c r="O75" i="16"/>
  <c r="O184" i="16"/>
  <c r="O82" i="16"/>
  <c r="O131" i="16"/>
  <c r="O203" i="16"/>
  <c r="O150" i="16"/>
  <c r="O79" i="16"/>
  <c r="O205" i="16"/>
  <c r="O157" i="16"/>
  <c r="O127" i="16"/>
  <c r="O52" i="16"/>
  <c r="O141" i="16"/>
  <c r="O37" i="16"/>
  <c r="O172" i="16"/>
  <c r="O107" i="16"/>
  <c r="O132" i="16"/>
  <c r="O147" i="16"/>
  <c r="O116" i="16"/>
  <c r="O85" i="16"/>
  <c r="O90" i="16"/>
  <c r="O179" i="16"/>
  <c r="N18" i="16"/>
  <c r="N74" i="16"/>
  <c r="N34" i="16"/>
  <c r="O140" i="16" s="1"/>
  <c r="N40" i="16"/>
  <c r="N20" i="16"/>
  <c r="O38" i="16" s="1"/>
  <c r="N80" i="16"/>
  <c r="O80" i="16" s="1"/>
  <c r="D16" i="16"/>
  <c r="N39" i="16"/>
  <c r="M39" i="16"/>
  <c r="L39" i="16"/>
  <c r="O39" i="16" l="1"/>
  <c r="O114" i="16"/>
  <c r="O40" i="16"/>
  <c r="O64" i="16"/>
  <c r="O74" i="16"/>
  <c r="O146" i="16"/>
  <c r="O18" i="16"/>
  <c r="O34" i="16"/>
  <c r="O106" i="16"/>
  <c r="O20" i="16"/>
  <c r="O202" i="16"/>
  <c r="O175" i="16"/>
  <c r="O110" i="16"/>
  <c r="O139" i="16"/>
  <c r="O33" i="16"/>
  <c r="O173" i="16"/>
  <c r="O108" i="16"/>
  <c r="O47" i="16"/>
  <c r="N21" i="16"/>
  <c r="L206" i="16"/>
  <c r="M206" i="16"/>
  <c r="O55" i="16" l="1"/>
  <c r="O21" i="16"/>
  <c r="O53" i="16"/>
  <c r="O98" i="16"/>
  <c r="N206" i="16"/>
  <c r="O206" i="16" l="1"/>
</calcChain>
</file>

<file path=xl/sharedStrings.xml><?xml version="1.0" encoding="utf-8"?>
<sst xmlns="http://schemas.openxmlformats.org/spreadsheetml/2006/main" count="598" uniqueCount="254">
  <si>
    <t>COSTO UNITARIO</t>
  </si>
  <si>
    <t>BANDITAS ELASTICAS</t>
  </si>
  <si>
    <t>REGLAS</t>
  </si>
  <si>
    <t>ROLLOS PAPEL SUMADORA</t>
  </si>
  <si>
    <t>SACA PUNTAS</t>
  </si>
  <si>
    <t>EGAS</t>
  </si>
  <si>
    <t>MARCADOR AZUL NV STAR</t>
  </si>
  <si>
    <t>BANDITAS ANCHAS</t>
  </si>
  <si>
    <t>SOBRE MANILA BLANCO 8 1/2 X 11</t>
  </si>
  <si>
    <t>FOLDER MANILA AMARILLO 8 1/2 X 14</t>
  </si>
  <si>
    <t>FOLDER MANILA VARIOS COLORES 8 1/2 X 11</t>
  </si>
  <si>
    <t>UNIDAD</t>
  </si>
  <si>
    <t>CAJAS</t>
  </si>
  <si>
    <t>PAQUETES</t>
  </si>
  <si>
    <t>PERFORADORA DE 3 HOYOS</t>
  </si>
  <si>
    <t>PERFORADORA DE 2 HOYOS</t>
  </si>
  <si>
    <t>TABLA DE LIBRETA</t>
  </si>
  <si>
    <t>MOUSE PAD</t>
  </si>
  <si>
    <t>RESMA</t>
  </si>
  <si>
    <t>GALON</t>
  </si>
  <si>
    <t>DESINFECTANTE KLINACCION</t>
  </si>
  <si>
    <t>AGUA BATERIA</t>
  </si>
  <si>
    <t>CLORO KLINACCION</t>
  </si>
  <si>
    <t>PAPEL HIGIENICO FAMILIA 4/1</t>
  </si>
  <si>
    <t>DOUBLE ZIPPER CAJAS</t>
  </si>
  <si>
    <t>SERVILLETAS FAMILIA 100/1</t>
  </si>
  <si>
    <t>ESPONJAS FREGAR LIMPPANO</t>
  </si>
  <si>
    <t>BRILLO VERDE SCOTT</t>
  </si>
  <si>
    <t>LANILLAS ROJAS</t>
  </si>
  <si>
    <t>YARDAS</t>
  </si>
  <si>
    <t>PAÑOS MICROFIBRA AMARILLO</t>
  </si>
  <si>
    <t>PAÑOS MICROFIBRA AZUL</t>
  </si>
  <si>
    <t>DISPENSADOR PAPEL TOALLA</t>
  </si>
  <si>
    <t>JARRAS PLASTICAS</t>
  </si>
  <si>
    <t>TAZAS DE TE BLANCA CON PLATILLO</t>
  </si>
  <si>
    <t>COPAS CRISTAL</t>
  </si>
  <si>
    <t>TAZAS DE CAFÉ BLANCA</t>
  </si>
  <si>
    <t>FUNDAS NEGRAS 18 X 24</t>
  </si>
  <si>
    <t>FUNDAS NEGRAS 55 LIBRAS</t>
  </si>
  <si>
    <t>CUBETAS 3 GALONES (AZULES)</t>
  </si>
  <si>
    <t>CAFÉ DE 1 LIBRA</t>
  </si>
  <si>
    <t>AZUCAR CREMA 5 LIBRAS</t>
  </si>
  <si>
    <t>AZUCAR SPLENDA 100/1</t>
  </si>
  <si>
    <t>FILTROS CAFETERA</t>
  </si>
  <si>
    <t>GRAPAS STANDARD TALBOT 5000/1</t>
  </si>
  <si>
    <t>LIBRO RECORD 500 PAGINAS OFINOTA</t>
  </si>
  <si>
    <t>CINTAS ADHESIVAS PARA EMPAQUE 2" X 100</t>
  </si>
  <si>
    <t>CLIPS PEQUEÑOS 33MM</t>
  </si>
  <si>
    <t>CLIPS GRANDES 50MM</t>
  </si>
  <si>
    <t>BORRADORES DE PIZARRA PLASTICO</t>
  </si>
  <si>
    <t>FARDOS</t>
  </si>
  <si>
    <t>ZAFACON 45 LITROS SPARTAPLAS</t>
  </si>
  <si>
    <t>ESCOBA PLASTICA CON PALO</t>
  </si>
  <si>
    <t>SUAPER NO. 36 CON PALO</t>
  </si>
  <si>
    <t>SELLO FICHERO</t>
  </si>
  <si>
    <t>CORRECTOR LIQUIDO (LIQUID PAPER)</t>
  </si>
  <si>
    <t>AMBIENTADOR DIVERSOS</t>
  </si>
  <si>
    <t>AZUCARERA DE VIDRIO</t>
  </si>
  <si>
    <t>CUBETA 5 GALONES C/TAPA</t>
  </si>
  <si>
    <t>CUBETA CON EXPRIMIDOR Y RUEDAS 30 LTS</t>
  </si>
  <si>
    <t>CUCHARAS PEQUEÑAS DE CAFÉ</t>
  </si>
  <si>
    <t>FELPAS NEGRAS SPARCO</t>
  </si>
  <si>
    <t>BORRAS</t>
  </si>
  <si>
    <t>GOMAS DE PEGAR</t>
  </si>
  <si>
    <t>ZAFACON 45 GALONES RUBBERMAID</t>
  </si>
  <si>
    <t>CUBETAS 3 GALONES (NEGRAS)</t>
  </si>
  <si>
    <t>LIBRO RECORD 300 PAGINAS OFINOTA</t>
  </si>
  <si>
    <t>CERAS PARA CONTAR</t>
  </si>
  <si>
    <t>CINTAS ADHESIVAS PARA DISPENSADOR 3/4</t>
  </si>
  <si>
    <t>LIBRETAS RAYADAS 8 1/2 X 11</t>
  </si>
  <si>
    <t>MACETAS TRAMONTINA DE 3 LIBRAS</t>
  </si>
  <si>
    <t>CINTAS METRICAS DE 50 M TRUPER</t>
  </si>
  <si>
    <t>BROCHAS DE 4</t>
  </si>
  <si>
    <t>MARCOS DE SEGUETAS DE 12 STANLEY</t>
  </si>
  <si>
    <t>ODOMETRO DE 4 TRUPER</t>
  </si>
  <si>
    <t>LIBRAS</t>
  </si>
  <si>
    <t>CUBETAS</t>
  </si>
  <si>
    <t>PINTURA ACRILICA TROPICAL ROJO POSITIVO</t>
  </si>
  <si>
    <t>CABLE DE YOMPEO TRUPER</t>
  </si>
  <si>
    <t>PAPEL TOALLA COCINA VELVET</t>
  </si>
  <si>
    <t>TUBOS FLUORESCENTE DE 18W SILVANIA</t>
  </si>
  <si>
    <t>GUANTES PLASTICOS MANOS FUERTES</t>
  </si>
  <si>
    <t>CLAVOS CORRIENTE 4" X 8</t>
  </si>
  <si>
    <t>CLAVOS CORRIENTE 2" X 11</t>
  </si>
  <si>
    <t>SEGUETA 12" BELLOTA</t>
  </si>
  <si>
    <t>CAPAMANGA IMPERMEABLE AMARILLA BEST VALUE</t>
  </si>
  <si>
    <t>GUANTILLA MOTORISTA SML</t>
  </si>
  <si>
    <t>MOTAS PINTAR ANTI GOTAS SMART LITE</t>
  </si>
  <si>
    <t>PALA DE CORTE 19885 TRUPER</t>
  </si>
  <si>
    <t>CINTAS METRICAS DE 30 M TRUPER 12639</t>
  </si>
  <si>
    <t>MARTILLO CARPINTERO  TRUPER DE 16</t>
  </si>
  <si>
    <t>MACHETES DE 22 PULGADAS BELLOTA</t>
  </si>
  <si>
    <t>LIMA TRIANGULAR DE 8 TRUPER</t>
  </si>
  <si>
    <t>ROLLOS</t>
  </si>
  <si>
    <t>CINTAS DE PRECAUCION AMARILLAS TRUPER</t>
  </si>
  <si>
    <t>CINTAS DE PRECAUCION ROJAS TRUPER</t>
  </si>
  <si>
    <t>CHALECOS PARA OBRERO ROJO PETRUL 21028</t>
  </si>
  <si>
    <t>CHALECOS PARA OBRERO VERDE PETRUL 21026</t>
  </si>
  <si>
    <t>TINTAS PARA IMPRESORAS ECOTANK 544 NEGRA (EPSON)</t>
  </si>
  <si>
    <t>TINTAS PARA IMPRESORAS ECOTANK 544 CYAN (EPSON)</t>
  </si>
  <si>
    <t>TINTAS PARA IMPRESORAS 644 AMARILLA (EPSON)</t>
  </si>
  <si>
    <t>TINTAS PARA IMPRESORAS 644 NEGRA (EPSON)</t>
  </si>
  <si>
    <t>TINTAS PARA IMPRESORAS 644 CYAN (EPSON)</t>
  </si>
  <si>
    <t>TINTAS PARA IMPRESORAS 644 MAGENTA (EPSON)</t>
  </si>
  <si>
    <t>TINTAS PARA IMPRESORAS ECOTANK 544 AMARILLA(EPSON)</t>
  </si>
  <si>
    <t>TINTAS PARA IMPRESORAS ECOTANK 544 MAGENTA (EPSON)</t>
  </si>
  <si>
    <t>ALMOHADILLAS PARA SELLOS SIN TINTA(BEIFA)</t>
  </si>
  <si>
    <t>DISPENSADOR MED P/CINTA 3/4"</t>
  </si>
  <si>
    <t>ATOMIZADOR TIPO SPRAY 8 ONZAS</t>
  </si>
  <si>
    <t>NEVERAS PORTATIL HIELO 9 LITROS COLEMAN</t>
  </si>
  <si>
    <t>DETERGENTE DE 5 LIBRAS UNICO</t>
  </si>
  <si>
    <t>BANDEJAS GRANDE REDONDA EN METAL</t>
  </si>
  <si>
    <t>GOTEROS DE TINTAS PARA SELLOS</t>
  </si>
  <si>
    <t>PAPEL FORMA CONTINUA ABBY 8 1/2 X 11</t>
  </si>
  <si>
    <t>SUAPERS DE GOMA (BRAVA)</t>
  </si>
  <si>
    <t>SERVILLETAS CUADRADAS NIVEO 100/1</t>
  </si>
  <si>
    <t>PAPEL TOALLA DE BAÑO 6/1</t>
  </si>
  <si>
    <t>BOTELLAS PLASTICAS DESECHABLES DE 1 LITRO</t>
  </si>
  <si>
    <t>REGLETAS DE 8 ENTRADAS</t>
  </si>
  <si>
    <t>DESCRIPCION DEL BIEN DE CONSUMO</t>
  </si>
  <si>
    <t>BALANCE EN ALMACEN</t>
  </si>
  <si>
    <t>CCP AUXILIAR</t>
  </si>
  <si>
    <t>2.3.4.1.01</t>
  </si>
  <si>
    <t>2.3.9.2.01</t>
  </si>
  <si>
    <t>2.3.9.1.01</t>
  </si>
  <si>
    <t>2.3.1.1.01</t>
  </si>
  <si>
    <t>2.3.9.5.01</t>
  </si>
  <si>
    <t>2.3.9.2.02</t>
  </si>
  <si>
    <t>2.3.9.9.04</t>
  </si>
  <si>
    <t>2.3.5.5.01</t>
  </si>
  <si>
    <t>2.3.6.3.04</t>
  </si>
  <si>
    <t>2.3.9.6.01</t>
  </si>
  <si>
    <t>2.3.9.9.05</t>
  </si>
  <si>
    <t>2.3.6.3.06</t>
  </si>
  <si>
    <t>2.3.3.2.01</t>
  </si>
  <si>
    <t>2.3.7.2.99</t>
  </si>
  <si>
    <t>2.3.9.9.01</t>
  </si>
  <si>
    <t>2.3.7.2.03</t>
  </si>
  <si>
    <t>2.3.9.4.01</t>
  </si>
  <si>
    <t>2.3.6.3.01</t>
  </si>
  <si>
    <t>DIRECCION EJECUTIVA DE LA COMISION DE FOMENTO A LA TECNIFICACION DEL SISTEMA NACIONAL DE RIEGO</t>
  </si>
  <si>
    <t>INVENTARIO DE BIENES DE CONSUMO EN ALMACÉN</t>
  </si>
  <si>
    <t>VALORES EN RD$</t>
  </si>
  <si>
    <t>TIPO</t>
  </si>
  <si>
    <t>TOTAL GENERAL</t>
  </si>
  <si>
    <t>SUB-TOTAL</t>
  </si>
  <si>
    <t>ENTRADAS</t>
  </si>
  <si>
    <t>SALIDAS</t>
  </si>
  <si>
    <t>INICIAL</t>
  </si>
  <si>
    <t xml:space="preserve">ENTRADA </t>
  </si>
  <si>
    <t xml:space="preserve">SALIDA </t>
  </si>
  <si>
    <t>LABELS ADHESIVO</t>
  </si>
  <si>
    <t>POST- IT BANDERITA SURTIDAS</t>
  </si>
  <si>
    <t xml:space="preserve">RESALTADORES COLOR NARANJA </t>
  </si>
  <si>
    <t>GANCHO HEMBRA Y MACHO 50/1</t>
  </si>
  <si>
    <t xml:space="preserve">DISPENSADORES DE CLIPS (PORTA CLIPS ) </t>
  </si>
  <si>
    <t xml:space="preserve">ZAFACON DE METAL P/OFICINA </t>
  </si>
  <si>
    <t>CARPETAS 3 ' C/ COVER ARGOLLA DE BLANCAS</t>
  </si>
  <si>
    <t xml:space="preserve">CHINCHETAS </t>
  </si>
  <si>
    <t>MOCHILA IMPERMEABLE</t>
  </si>
  <si>
    <t xml:space="preserve">BOTAS DE SEGURIDAD </t>
  </si>
  <si>
    <t xml:space="preserve">FUNDA NEGRA 28X35 </t>
  </si>
  <si>
    <t>LAVAPLATO KLINACCION</t>
  </si>
  <si>
    <t>SACAGRAPAS</t>
  </si>
  <si>
    <t xml:space="preserve">DETERGENTE DE 10 LIBRAS </t>
  </si>
  <si>
    <t>ALMOHADILLA ALCOCHADA P/RATON</t>
  </si>
  <si>
    <t>PORTA PLANOS</t>
  </si>
  <si>
    <t xml:space="preserve">ETIQUETAS 10 DE 10 </t>
  </si>
  <si>
    <t xml:space="preserve">PAPEL BOND 8 1/2 X 11 </t>
  </si>
  <si>
    <t xml:space="preserve">PAPEL BOND 8 1/2 X 14 </t>
  </si>
  <si>
    <t xml:space="preserve">GRAPADORAS NORMAL </t>
  </si>
  <si>
    <t>GRAPADORAS DE USO PESADO (100 HOJA )</t>
  </si>
  <si>
    <t xml:space="preserve">POST- IT </t>
  </si>
  <si>
    <t xml:space="preserve">FELPAS AZULES </t>
  </si>
  <si>
    <t>RESALTADORES  AMARILLO</t>
  </si>
  <si>
    <t>ALCOHOL ISOPROPILICO</t>
  </si>
  <si>
    <t>JABON LIQUIDO DE MANO</t>
  </si>
  <si>
    <t>MARCADOR NEGRO</t>
  </si>
  <si>
    <t>MARCADOR ROJO</t>
  </si>
  <si>
    <t>RESALTADORES ROSADO</t>
  </si>
  <si>
    <t>RESALTADORES  VERDE</t>
  </si>
  <si>
    <t xml:space="preserve">FUNDAS NEGRAS 17 X 22 </t>
  </si>
  <si>
    <t>ESCOBILLA PARA BAÑO (JUEGO)</t>
  </si>
  <si>
    <t>SERVILLETAS 500/1</t>
  </si>
  <si>
    <t>TÉ MONDAISA VARIADOS 20/1</t>
  </si>
  <si>
    <t>CAJA</t>
  </si>
  <si>
    <t>2.3.3.1.01</t>
  </si>
  <si>
    <t xml:space="preserve">AGUA ALASKA 5 LITROS </t>
  </si>
  <si>
    <t>FUNDAS BLANCAS  PEQUEÑA</t>
  </si>
  <si>
    <t xml:space="preserve">Preparado por : </t>
  </si>
  <si>
    <t xml:space="preserve">SEPARADORES DE  MULTIPLES COLORES </t>
  </si>
  <si>
    <t>FECHA DE ADQUISICION</t>
  </si>
  <si>
    <t>FECHA DE REGISTRO</t>
  </si>
  <si>
    <t>PARES</t>
  </si>
  <si>
    <t xml:space="preserve">MARCADORES VERDES PERMAMENTE </t>
  </si>
  <si>
    <t>AL 31 DE OCTUBRE 2022</t>
  </si>
  <si>
    <t>AGUA EN BOTELLA 16 OZ.</t>
  </si>
  <si>
    <t>SOBRE MANILA AMARILLO 8 1/2 X 13</t>
  </si>
  <si>
    <t>DESCULTIDOR  DE CERAMICAS KLINACCION</t>
  </si>
  <si>
    <t xml:space="preserve">TOMA FISICA </t>
  </si>
  <si>
    <t>FUNDAS BLANCAS 28X35</t>
  </si>
  <si>
    <t>24//11/2022</t>
  </si>
  <si>
    <t>PAPEL HIGIENICO 12/1</t>
  </si>
  <si>
    <t>AL 31 DE DICIEMBRE  2022</t>
  </si>
  <si>
    <t xml:space="preserve">DOCENAS </t>
  </si>
  <si>
    <t>LAPIZ DE CARBON CON GOMA PARA BORRAR</t>
  </si>
  <si>
    <t>BOLIGRAFOS AZUL 10/1</t>
  </si>
  <si>
    <t xml:space="preserve">CAJA </t>
  </si>
  <si>
    <t>BOLIGRAFOS NEGRO 10/1</t>
  </si>
  <si>
    <t xml:space="preserve">VASO DE VIDRIO 16 ONZA </t>
  </si>
  <si>
    <t xml:space="preserve">PINZA DE METAL PARA HIELO </t>
  </si>
  <si>
    <t xml:space="preserve">HIELERA DE CRISTAL </t>
  </si>
  <si>
    <t xml:space="preserve">GRAPAS 5/16 </t>
  </si>
  <si>
    <t xml:space="preserve">BANDEJA DE DOS JUEGOS DE ESCRITORIO PLASTICA </t>
  </si>
  <si>
    <t>CLIP BILLETERO 1</t>
  </si>
  <si>
    <t xml:space="preserve">GUILLOTINA DE PAPEL DE15 HOJA </t>
  </si>
  <si>
    <t xml:space="preserve">PIZARRAS BLANCA CON TRIPODE </t>
  </si>
  <si>
    <t xml:space="preserve">PORTA LAPIZ EN METAL NEGRO </t>
  </si>
  <si>
    <t>AGENDA EJECUTIVAS 2023</t>
  </si>
  <si>
    <t>CLIP BILLETERO 32MM</t>
  </si>
  <si>
    <t>CLIP BILLETERO 51MM</t>
  </si>
  <si>
    <t xml:space="preserve">TIJERA MANGO NEGRA </t>
  </si>
  <si>
    <t xml:space="preserve">PROTECTOR DE HOJA </t>
  </si>
  <si>
    <t>LIBRETAS RAYADAS 5X8</t>
  </si>
  <si>
    <t xml:space="preserve">PENDAFLEX 8- 1/2 X13 </t>
  </si>
  <si>
    <t xml:space="preserve">PARTITION 81/2 VERDE </t>
  </si>
  <si>
    <t>PAPEL D/ HILO BLANCO 81/2 X11 BOND 24</t>
  </si>
  <si>
    <t>FOLDERS MANILA 81/2X11</t>
  </si>
  <si>
    <t xml:space="preserve">PINTURA MATE SUPERIOR BLANCO </t>
  </si>
  <si>
    <t>THINNER 900</t>
  </si>
  <si>
    <t xml:space="preserve">ESPATULA 3 ACERO </t>
  </si>
  <si>
    <t xml:space="preserve">SILICON TRANSPARENTE INDUSTRIAL </t>
  </si>
  <si>
    <t xml:space="preserve">TORNILLOS DIABLITOS </t>
  </si>
  <si>
    <t xml:space="preserve">LIBRA </t>
  </si>
  <si>
    <t>12/02/200</t>
  </si>
  <si>
    <t xml:space="preserve">LLAVERO PLASTICO </t>
  </si>
  <si>
    <t xml:space="preserve">EXTENSION PARA PINTAR </t>
  </si>
  <si>
    <t xml:space="preserve">CANDADO 70MM </t>
  </si>
  <si>
    <t xml:space="preserve">FAJA CON TIRANTES TALLA L </t>
  </si>
  <si>
    <t>CINTA ADHESIVA DOBLE CARA 1/21</t>
  </si>
  <si>
    <t>ALAMBRE DULCE CORTADO</t>
  </si>
  <si>
    <t xml:space="preserve">KIT MASCARILLAS  KIT- RES-PP </t>
  </si>
  <si>
    <t xml:space="preserve">LENTES DE SEGURIDAD AJUSTABLES ANTIEMPAÑO </t>
  </si>
  <si>
    <t xml:space="preserve">LETRERO DE PISO RESBALOSO </t>
  </si>
  <si>
    <t>LONA REFORZADA GRIS DE 4X4</t>
  </si>
  <si>
    <t xml:space="preserve">ACEITE LUBRICANTE  3 EN 1 DE 8 ONZA </t>
  </si>
  <si>
    <t>2.3.7.1.06</t>
  </si>
  <si>
    <t>2.3.9.3.01</t>
  </si>
  <si>
    <t>2.3.6.2.01</t>
  </si>
  <si>
    <t>2.3.7.2.06</t>
  </si>
  <si>
    <t>TICKETS COMBUSTIBLES</t>
  </si>
  <si>
    <t>2.3.7.1.02</t>
  </si>
  <si>
    <t>Preparado por:                              Revisado por :                                                            Autorizado por: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</si>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</sst>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dd/mm/yy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Bahnschrift"/>
      <family val="2"/>
    </font>
    <font>
      <b/>
      <sz val="8"/>
      <name val="Bahnschrift"/>
      <family val="2"/>
    </font>
    <font>
      <b/>
      <sz val="12"/>
      <name val="Bahnschrift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3" fontId="6" fillId="0" borderId="0" xfId="1" applyFont="1" applyFill="1" applyBorder="1"/>
    <xf numFmtId="164" fontId="6" fillId="0" borderId="0" xfId="0" applyNumberFormat="1" applyFont="1"/>
    <xf numFmtId="43" fontId="6" fillId="0" borderId="0" xfId="1" applyFont="1"/>
    <xf numFmtId="43" fontId="7" fillId="0" borderId="1" xfId="0" applyNumberFormat="1" applyFont="1" applyBorder="1"/>
    <xf numFmtId="165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2000250</xdr:colOff>
      <xdr:row>2</xdr:row>
      <xdr:rowOff>114300</xdr:rowOff>
    </xdr:from>
    <xdr:to>
      <xdr:col>7</xdr:col>
      <xdr:colOff>4436009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69530-5A3B-4123-A298-8C991A873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2057400"/>
          <a:ext cx="2435759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889001</xdr:colOff>
      <xdr:row>0</xdr:row>
      <xdr:rowOff>84624</xdr:rowOff>
    </xdr:from>
    <xdr:ext cx="2435759" cy="1021866"/>
    <xdr:pic>
      <xdr:nvPicPr>
        <xdr:cNvPr id="2" name="Picture 1">
          <a:extLst>
            <a:ext uri="{FF2B5EF4-FFF2-40B4-BE49-F238E27FC236}">
              <a16:creationId xmlns:a16="http://schemas.microsoft.com/office/drawing/2014/main" id="{7D775193-C219-4314-B5E8-5C43802E6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1" y="84624"/>
          <a:ext cx="2435759" cy="10218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13"/>
  <sheetViews>
    <sheetView tabSelected="1" topLeftCell="D190" zoomScaleNormal="100" workbookViewId="0">
      <selection activeCell="D207" sqref="D207"/>
    </sheetView>
  </sheetViews>
  <sheetFormatPr baseColWidth="10" defaultColWidth="11.42578125" defaultRowHeight="15" x14ac:dyDescent="0.2"/>
  <cols>
    <col min="1" max="1" width="6.7109375" style="6" hidden="1" customWidth="1"/>
    <col min="2" max="2" width="7.85546875" style="6" hidden="1" customWidth="1"/>
    <col min="3" max="3" width="7" style="6" hidden="1" customWidth="1"/>
    <col min="4" max="4" width="16.85546875" style="6" customWidth="1"/>
    <col min="5" max="5" width="9.28515625" style="6" hidden="1" customWidth="1"/>
    <col min="6" max="6" width="6.7109375" style="17" hidden="1" customWidth="1"/>
    <col min="7" max="7" width="3" style="17" hidden="1" customWidth="1"/>
    <col min="8" max="8" width="73.140625" style="6" bestFit="1" customWidth="1"/>
    <col min="9" max="9" width="16" style="6" customWidth="1"/>
    <col min="10" max="10" width="13" style="6" customWidth="1"/>
    <col min="11" max="11" width="15" style="6" customWidth="1"/>
    <col min="12" max="12" width="0.140625" style="6" hidden="1" customWidth="1"/>
    <col min="13" max="13" width="14.28515625" style="6" hidden="1" customWidth="1"/>
    <col min="14" max="14" width="0.140625" style="6" customWidth="1"/>
    <col min="15" max="15" width="19.42578125" style="6" bestFit="1" customWidth="1"/>
    <col min="16" max="16384" width="11.42578125" style="6"/>
  </cols>
  <sheetData>
    <row r="2" spans="1:15" x14ac:dyDescent="0.2">
      <c r="A2" s="4"/>
      <c r="B2" s="4"/>
      <c r="C2" s="4"/>
      <c r="D2" s="4"/>
      <c r="E2" s="4"/>
      <c r="F2" s="5"/>
      <c r="G2" s="5"/>
      <c r="H2" s="4"/>
      <c r="I2" s="4"/>
      <c r="J2" s="4"/>
      <c r="K2" s="4"/>
      <c r="L2" s="4"/>
      <c r="M2" s="4"/>
      <c r="N2" s="4"/>
      <c r="O2" s="4"/>
    </row>
    <row r="3" spans="1:15" x14ac:dyDescent="0.2">
      <c r="A3" s="4"/>
      <c r="B3" s="4"/>
      <c r="C3" s="4"/>
      <c r="D3" s="4"/>
      <c r="E3" s="4"/>
      <c r="F3" s="5"/>
      <c r="G3" s="5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4"/>
      <c r="D4" s="4"/>
      <c r="E4" s="4"/>
      <c r="F4" s="5"/>
      <c r="G4" s="5"/>
      <c r="H4" s="4"/>
      <c r="I4" s="4"/>
      <c r="J4" s="4"/>
      <c r="K4" s="4"/>
      <c r="L4" s="4"/>
      <c r="M4" s="4"/>
      <c r="N4" s="4"/>
      <c r="O4" s="4"/>
    </row>
    <row r="5" spans="1:15" x14ac:dyDescent="0.2">
      <c r="A5" s="4"/>
      <c r="B5" s="4"/>
      <c r="C5" s="4"/>
      <c r="D5" s="4"/>
      <c r="E5" s="4"/>
      <c r="F5" s="5"/>
      <c r="G5" s="5"/>
      <c r="H5" s="4"/>
      <c r="I5" s="4"/>
      <c r="J5" s="4"/>
      <c r="K5" s="4"/>
      <c r="L5" s="4"/>
      <c r="M5" s="4"/>
      <c r="N5" s="4"/>
      <c r="O5" s="4"/>
    </row>
    <row r="6" spans="1:15" x14ac:dyDescent="0.2">
      <c r="A6" s="4"/>
      <c r="B6" s="4"/>
      <c r="C6" s="4"/>
      <c r="D6" s="4"/>
      <c r="E6" s="4"/>
      <c r="F6" s="5"/>
      <c r="G6" s="5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4"/>
      <c r="C7" s="4"/>
      <c r="D7" s="4"/>
      <c r="E7" s="4"/>
      <c r="F7" s="5"/>
      <c r="G7" s="5"/>
      <c r="H7" s="4"/>
      <c r="I7" s="4"/>
      <c r="J7" s="4"/>
      <c r="K7" s="4"/>
      <c r="L7" s="4"/>
      <c r="M7" s="4"/>
      <c r="N7" s="4"/>
      <c r="O7" s="4"/>
    </row>
    <row r="8" spans="1:15" x14ac:dyDescent="0.2">
      <c r="A8" s="4"/>
      <c r="B8" s="4"/>
      <c r="C8" s="4"/>
      <c r="D8" s="4"/>
      <c r="E8" s="4"/>
      <c r="F8" s="5"/>
      <c r="G8" s="5"/>
      <c r="H8" s="4"/>
      <c r="I8" s="4"/>
      <c r="J8" s="4"/>
      <c r="K8" s="4"/>
      <c r="L8" s="4"/>
      <c r="M8" s="4"/>
      <c r="N8" s="4"/>
      <c r="O8" s="4"/>
    </row>
    <row r="9" spans="1:15" x14ac:dyDescent="0.2">
      <c r="A9" s="4"/>
      <c r="B9" s="4"/>
      <c r="C9" s="4"/>
      <c r="D9" s="4"/>
      <c r="E9" s="4"/>
      <c r="F9" s="5"/>
      <c r="G9" s="5"/>
      <c r="H9" s="4"/>
      <c r="I9" s="4"/>
      <c r="J9" s="4"/>
      <c r="K9" s="4"/>
      <c r="L9" s="4"/>
      <c r="M9" s="4"/>
      <c r="N9" s="4"/>
      <c r="O9" s="4"/>
    </row>
    <row r="10" spans="1:15" ht="15.75" x14ac:dyDescent="0.25">
      <c r="A10" s="19" t="s">
        <v>140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15.75" x14ac:dyDescent="0.25">
      <c r="A11" s="19" t="s">
        <v>141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15.75" x14ac:dyDescent="0.25">
      <c r="A12" s="19" t="s">
        <v>203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15.75" x14ac:dyDescent="0.25">
      <c r="A13" s="19" t="s">
        <v>142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.75" x14ac:dyDescent="0.25">
      <c r="A14" s="7"/>
      <c r="B14" s="7"/>
      <c r="C14" s="7"/>
      <c r="D14" s="7"/>
      <c r="E14" s="7"/>
      <c r="F14" s="8"/>
      <c r="G14" s="8"/>
      <c r="H14" s="7"/>
      <c r="I14" s="7"/>
      <c r="J14" s="7"/>
      <c r="K14" s="7"/>
      <c r="L14" s="7"/>
      <c r="M14" s="7"/>
      <c r="N14" s="7"/>
      <c r="O14" s="7"/>
    </row>
    <row r="15" spans="1:15" ht="30" customHeight="1" x14ac:dyDescent="0.25">
      <c r="A15" s="9" t="s">
        <v>148</v>
      </c>
      <c r="B15" s="9" t="s">
        <v>149</v>
      </c>
      <c r="C15" s="9" t="s">
        <v>150</v>
      </c>
      <c r="D15" s="9" t="s">
        <v>253</v>
      </c>
      <c r="E15" s="9" t="s">
        <v>199</v>
      </c>
      <c r="F15" s="10" t="s">
        <v>191</v>
      </c>
      <c r="G15" s="10" t="s">
        <v>192</v>
      </c>
      <c r="H15" s="9" t="s">
        <v>119</v>
      </c>
      <c r="I15" s="9" t="s">
        <v>143</v>
      </c>
      <c r="J15" s="9" t="s">
        <v>121</v>
      </c>
      <c r="K15" s="9" t="s">
        <v>0</v>
      </c>
      <c r="L15" s="9" t="s">
        <v>145</v>
      </c>
      <c r="M15" s="9" t="s">
        <v>146</v>
      </c>
      <c r="N15" s="9" t="s">
        <v>147</v>
      </c>
      <c r="O15" s="9" t="s">
        <v>120</v>
      </c>
    </row>
    <row r="16" spans="1:15" x14ac:dyDescent="0.2">
      <c r="A16" s="11">
        <v>8</v>
      </c>
      <c r="B16" s="11"/>
      <c r="C16" s="11">
        <f>1+2</f>
        <v>3</v>
      </c>
      <c r="D16" s="11">
        <f t="shared" ref="D16:D47" si="0">A16+B16-C16</f>
        <v>5</v>
      </c>
      <c r="E16" s="11">
        <v>5</v>
      </c>
      <c r="F16" s="12">
        <v>44774</v>
      </c>
      <c r="G16" s="12">
        <v>44774</v>
      </c>
      <c r="H16" s="6" t="s">
        <v>187</v>
      </c>
      <c r="I16" s="6" t="s">
        <v>11</v>
      </c>
      <c r="J16" s="6" t="s">
        <v>125</v>
      </c>
      <c r="K16" s="13">
        <v>175</v>
      </c>
      <c r="L16" s="13">
        <f t="shared" ref="L16:L55" si="1">+A16*K16</f>
        <v>1400</v>
      </c>
      <c r="M16" s="13">
        <f t="shared" ref="M16:M47" si="2">K16*B16</f>
        <v>0</v>
      </c>
      <c r="N16" s="13">
        <f t="shared" ref="N16:N47" si="3">K16*C16</f>
        <v>525</v>
      </c>
      <c r="O16" s="14">
        <f t="shared" ref="O16:O47" si="4">+L16+M16-N16</f>
        <v>875</v>
      </c>
    </row>
    <row r="17" spans="1:15" x14ac:dyDescent="0.2">
      <c r="A17" s="11">
        <v>16</v>
      </c>
      <c r="B17" s="11"/>
      <c r="C17" s="11">
        <f>1+1+1</f>
        <v>3</v>
      </c>
      <c r="D17" s="11">
        <f t="shared" si="0"/>
        <v>13</v>
      </c>
      <c r="E17" s="11">
        <v>13</v>
      </c>
      <c r="F17" s="12">
        <v>44774</v>
      </c>
      <c r="G17" s="12">
        <v>44774</v>
      </c>
      <c r="H17" s="6" t="s">
        <v>196</v>
      </c>
      <c r="I17" s="6" t="s">
        <v>50</v>
      </c>
      <c r="J17" s="6" t="s">
        <v>125</v>
      </c>
      <c r="K17" s="13">
        <v>8.25</v>
      </c>
      <c r="L17" s="13">
        <f t="shared" si="1"/>
        <v>132</v>
      </c>
      <c r="M17" s="13">
        <f t="shared" si="2"/>
        <v>0</v>
      </c>
      <c r="N17" s="13">
        <f t="shared" si="3"/>
        <v>24.75</v>
      </c>
      <c r="O17" s="14">
        <f t="shared" si="4"/>
        <v>107.25</v>
      </c>
    </row>
    <row r="18" spans="1:15" x14ac:dyDescent="0.2">
      <c r="A18" s="11">
        <v>18</v>
      </c>
      <c r="B18" s="11">
        <v>24</v>
      </c>
      <c r="C18" s="11">
        <f>1+1+1+1</f>
        <v>4</v>
      </c>
      <c r="D18" s="11">
        <f t="shared" si="0"/>
        <v>38</v>
      </c>
      <c r="E18" s="11">
        <v>38</v>
      </c>
      <c r="F18" s="12">
        <v>44787</v>
      </c>
      <c r="G18" s="12">
        <v>44787</v>
      </c>
      <c r="H18" s="6" t="s">
        <v>41</v>
      </c>
      <c r="I18" s="6" t="s">
        <v>13</v>
      </c>
      <c r="J18" s="6" t="s">
        <v>125</v>
      </c>
      <c r="K18" s="13">
        <v>143.84</v>
      </c>
      <c r="L18" s="13">
        <f t="shared" si="1"/>
        <v>2589.12</v>
      </c>
      <c r="M18" s="13">
        <f t="shared" si="2"/>
        <v>3452.16</v>
      </c>
      <c r="N18" s="13">
        <f t="shared" si="3"/>
        <v>575.36</v>
      </c>
      <c r="O18" s="14">
        <f t="shared" si="4"/>
        <v>5465.92</v>
      </c>
    </row>
    <row r="19" spans="1:15" x14ac:dyDescent="0.2">
      <c r="A19" s="11">
        <v>4</v>
      </c>
      <c r="B19" s="11"/>
      <c r="C19" s="11"/>
      <c r="D19" s="11">
        <f t="shared" si="0"/>
        <v>4</v>
      </c>
      <c r="E19" s="11">
        <v>4</v>
      </c>
      <c r="F19" s="12">
        <v>44681</v>
      </c>
      <c r="G19" s="12">
        <v>44681</v>
      </c>
      <c r="H19" s="6" t="s">
        <v>42</v>
      </c>
      <c r="I19" s="6" t="s">
        <v>12</v>
      </c>
      <c r="J19" s="6" t="s">
        <v>125</v>
      </c>
      <c r="K19" s="13">
        <v>383.5</v>
      </c>
      <c r="L19" s="13">
        <f t="shared" si="1"/>
        <v>1534</v>
      </c>
      <c r="M19" s="13">
        <f t="shared" si="2"/>
        <v>0</v>
      </c>
      <c r="N19" s="13">
        <f t="shared" si="3"/>
        <v>0</v>
      </c>
      <c r="O19" s="14">
        <f t="shared" si="4"/>
        <v>1534</v>
      </c>
    </row>
    <row r="20" spans="1:15" x14ac:dyDescent="0.2">
      <c r="A20" s="11">
        <v>14</v>
      </c>
      <c r="B20" s="11">
        <v>120</v>
      </c>
      <c r="C20" s="11">
        <v>82</v>
      </c>
      <c r="D20" s="11">
        <f t="shared" si="0"/>
        <v>52</v>
      </c>
      <c r="E20" s="11">
        <v>52</v>
      </c>
      <c r="F20" s="12">
        <v>44791</v>
      </c>
      <c r="G20" s="12">
        <v>44791</v>
      </c>
      <c r="H20" s="6" t="s">
        <v>40</v>
      </c>
      <c r="I20" s="6" t="s">
        <v>11</v>
      </c>
      <c r="J20" s="6" t="s">
        <v>125</v>
      </c>
      <c r="K20" s="13">
        <v>264.15649999999999</v>
      </c>
      <c r="L20" s="13">
        <f t="shared" si="1"/>
        <v>3698.1909999999998</v>
      </c>
      <c r="M20" s="13">
        <f t="shared" si="2"/>
        <v>31698.78</v>
      </c>
      <c r="N20" s="13">
        <f t="shared" si="3"/>
        <v>21660.832999999999</v>
      </c>
      <c r="O20" s="14">
        <f t="shared" si="4"/>
        <v>13736.137999999999</v>
      </c>
    </row>
    <row r="21" spans="1:15" x14ac:dyDescent="0.2">
      <c r="A21" s="11">
        <v>0</v>
      </c>
      <c r="B21" s="11">
        <v>30</v>
      </c>
      <c r="C21" s="11"/>
      <c r="D21" s="11">
        <f t="shared" si="0"/>
        <v>30</v>
      </c>
      <c r="E21" s="11">
        <v>30</v>
      </c>
      <c r="F21" s="12">
        <v>44915</v>
      </c>
      <c r="G21" s="12">
        <v>44915</v>
      </c>
      <c r="H21" s="6" t="s">
        <v>184</v>
      </c>
      <c r="I21" s="6" t="s">
        <v>185</v>
      </c>
      <c r="J21" s="6" t="s">
        <v>125</v>
      </c>
      <c r="K21" s="13">
        <v>118</v>
      </c>
      <c r="L21" s="13">
        <f t="shared" si="1"/>
        <v>0</v>
      </c>
      <c r="M21" s="13">
        <f t="shared" si="2"/>
        <v>3540</v>
      </c>
      <c r="N21" s="13">
        <f t="shared" si="3"/>
        <v>0</v>
      </c>
      <c r="O21" s="14">
        <f t="shared" si="4"/>
        <v>3540</v>
      </c>
    </row>
    <row r="22" spans="1:15" x14ac:dyDescent="0.2">
      <c r="A22" s="11">
        <v>37</v>
      </c>
      <c r="B22" s="11"/>
      <c r="C22" s="11"/>
      <c r="D22" s="11">
        <f t="shared" si="0"/>
        <v>37</v>
      </c>
      <c r="E22" s="11">
        <v>37</v>
      </c>
      <c r="F22" s="12">
        <v>44758</v>
      </c>
      <c r="G22" s="12">
        <v>44758</v>
      </c>
      <c r="H22" s="6" t="s">
        <v>156</v>
      </c>
      <c r="I22" s="6" t="s">
        <v>11</v>
      </c>
      <c r="J22" s="6" t="s">
        <v>186</v>
      </c>
      <c r="K22" s="13">
        <v>218</v>
      </c>
      <c r="L22" s="13">
        <f t="shared" si="1"/>
        <v>8066</v>
      </c>
      <c r="M22" s="13">
        <f t="shared" si="2"/>
        <v>0</v>
      </c>
      <c r="N22" s="13">
        <f t="shared" si="3"/>
        <v>0</v>
      </c>
      <c r="O22" s="14">
        <f t="shared" si="4"/>
        <v>8066</v>
      </c>
    </row>
    <row r="23" spans="1:15" x14ac:dyDescent="0.2">
      <c r="A23" s="11">
        <v>1</v>
      </c>
      <c r="B23" s="11"/>
      <c r="C23" s="11"/>
      <c r="D23" s="11">
        <f t="shared" si="0"/>
        <v>1</v>
      </c>
      <c r="E23" s="11">
        <v>1</v>
      </c>
      <c r="F23" s="12">
        <v>44698</v>
      </c>
      <c r="G23" s="12">
        <v>44698</v>
      </c>
      <c r="H23" s="6" t="s">
        <v>32</v>
      </c>
      <c r="I23" s="6" t="s">
        <v>11</v>
      </c>
      <c r="J23" s="6" t="s">
        <v>134</v>
      </c>
      <c r="K23" s="13">
        <v>767</v>
      </c>
      <c r="L23" s="13">
        <f t="shared" si="1"/>
        <v>767</v>
      </c>
      <c r="M23" s="13">
        <f t="shared" si="2"/>
        <v>0</v>
      </c>
      <c r="N23" s="13">
        <f t="shared" si="3"/>
        <v>0</v>
      </c>
      <c r="O23" s="14">
        <f t="shared" si="4"/>
        <v>767</v>
      </c>
    </row>
    <row r="24" spans="1:15" x14ac:dyDescent="0.2">
      <c r="A24" s="11">
        <v>104</v>
      </c>
      <c r="B24" s="11">
        <v>5</v>
      </c>
      <c r="C24" s="11">
        <v>65</v>
      </c>
      <c r="D24" s="11">
        <f t="shared" si="0"/>
        <v>44</v>
      </c>
      <c r="E24" s="11">
        <v>44</v>
      </c>
      <c r="F24" s="12">
        <v>44732</v>
      </c>
      <c r="G24" s="12">
        <v>44732</v>
      </c>
      <c r="H24" s="6" t="s">
        <v>168</v>
      </c>
      <c r="I24" s="6" t="s">
        <v>18</v>
      </c>
      <c r="J24" s="6" t="s">
        <v>134</v>
      </c>
      <c r="K24" s="13">
        <v>307.69310000000002</v>
      </c>
      <c r="L24" s="13">
        <f t="shared" si="1"/>
        <v>32000.082400000003</v>
      </c>
      <c r="M24" s="13">
        <f t="shared" si="2"/>
        <v>1538.4655</v>
      </c>
      <c r="N24" s="13">
        <f t="shared" si="3"/>
        <v>20000.051500000001</v>
      </c>
      <c r="O24" s="14">
        <f t="shared" si="4"/>
        <v>13538.496400000004</v>
      </c>
    </row>
    <row r="25" spans="1:15" x14ac:dyDescent="0.2">
      <c r="A25" s="11">
        <v>42</v>
      </c>
      <c r="B25" s="11"/>
      <c r="C25" s="11"/>
      <c r="D25" s="11">
        <f t="shared" si="0"/>
        <v>42</v>
      </c>
      <c r="E25" s="11">
        <v>42</v>
      </c>
      <c r="F25" s="12">
        <v>44732</v>
      </c>
      <c r="G25" s="12">
        <v>44732</v>
      </c>
      <c r="H25" s="6" t="s">
        <v>169</v>
      </c>
      <c r="I25" s="6" t="s">
        <v>18</v>
      </c>
      <c r="J25" s="6" t="s">
        <v>134</v>
      </c>
      <c r="K25" s="13">
        <v>391.87</v>
      </c>
      <c r="L25" s="13">
        <f t="shared" si="1"/>
        <v>16458.54</v>
      </c>
      <c r="M25" s="13">
        <f t="shared" si="2"/>
        <v>0</v>
      </c>
      <c r="N25" s="13">
        <f t="shared" si="3"/>
        <v>0</v>
      </c>
      <c r="O25" s="14">
        <f t="shared" si="4"/>
        <v>16458.54</v>
      </c>
    </row>
    <row r="26" spans="1:15" x14ac:dyDescent="0.2">
      <c r="A26" s="11"/>
      <c r="B26" s="11">
        <v>1</v>
      </c>
      <c r="C26" s="11"/>
      <c r="D26" s="11">
        <f t="shared" si="0"/>
        <v>1</v>
      </c>
      <c r="E26" s="11">
        <v>1</v>
      </c>
      <c r="F26" s="12">
        <v>44551</v>
      </c>
      <c r="G26" s="12">
        <v>44551</v>
      </c>
      <c r="H26" s="6" t="s">
        <v>226</v>
      </c>
      <c r="I26" s="6" t="s">
        <v>13</v>
      </c>
      <c r="J26" s="6" t="s">
        <v>134</v>
      </c>
      <c r="K26" s="13">
        <v>849.6</v>
      </c>
      <c r="L26" s="13">
        <f t="shared" si="1"/>
        <v>0</v>
      </c>
      <c r="M26" s="13">
        <f t="shared" si="2"/>
        <v>849.6</v>
      </c>
      <c r="N26" s="13">
        <f t="shared" si="3"/>
        <v>0</v>
      </c>
      <c r="O26" s="14">
        <f t="shared" si="4"/>
        <v>849.6</v>
      </c>
    </row>
    <row r="27" spans="1:15" x14ac:dyDescent="0.2">
      <c r="A27" s="11">
        <v>4</v>
      </c>
      <c r="B27" s="11">
        <v>2</v>
      </c>
      <c r="C27" s="11"/>
      <c r="D27" s="11">
        <f t="shared" si="0"/>
        <v>6</v>
      </c>
      <c r="E27" s="11">
        <v>6</v>
      </c>
      <c r="F27" s="12">
        <v>44732</v>
      </c>
      <c r="G27" s="12">
        <v>44732</v>
      </c>
      <c r="H27" s="6" t="s">
        <v>113</v>
      </c>
      <c r="I27" s="6" t="s">
        <v>12</v>
      </c>
      <c r="J27" s="6" t="s">
        <v>134</v>
      </c>
      <c r="K27" s="13">
        <v>828.36</v>
      </c>
      <c r="L27" s="13">
        <f t="shared" si="1"/>
        <v>3313.44</v>
      </c>
      <c r="M27" s="13">
        <f t="shared" si="2"/>
        <v>1656.72</v>
      </c>
      <c r="N27" s="13">
        <f t="shared" si="3"/>
        <v>0</v>
      </c>
      <c r="O27" s="14">
        <f t="shared" si="4"/>
        <v>4970.16</v>
      </c>
    </row>
    <row r="28" spans="1:15" x14ac:dyDescent="0.2">
      <c r="A28" s="11">
        <v>39</v>
      </c>
      <c r="B28" s="11">
        <f>2+1+3</f>
        <v>6</v>
      </c>
      <c r="C28" s="11"/>
      <c r="D28" s="11">
        <f t="shared" si="0"/>
        <v>45</v>
      </c>
      <c r="E28" s="11">
        <v>45</v>
      </c>
      <c r="F28" s="12">
        <v>44720</v>
      </c>
      <c r="G28" s="12">
        <v>44720</v>
      </c>
      <c r="H28" s="6" t="s">
        <v>23</v>
      </c>
      <c r="I28" s="6" t="s">
        <v>50</v>
      </c>
      <c r="J28" s="6" t="s">
        <v>134</v>
      </c>
      <c r="K28" s="13">
        <v>796.5</v>
      </c>
      <c r="L28" s="13">
        <f t="shared" si="1"/>
        <v>31063.5</v>
      </c>
      <c r="M28" s="13">
        <f t="shared" si="2"/>
        <v>4779</v>
      </c>
      <c r="N28" s="13">
        <f t="shared" si="3"/>
        <v>0</v>
      </c>
      <c r="O28" s="14">
        <f t="shared" si="4"/>
        <v>35842.5</v>
      </c>
    </row>
    <row r="29" spans="1:15" x14ac:dyDescent="0.2">
      <c r="A29" s="11">
        <v>48</v>
      </c>
      <c r="B29" s="11">
        <f>2+5+4+4+10+4</f>
        <v>29</v>
      </c>
      <c r="C29" s="11"/>
      <c r="D29" s="11">
        <f t="shared" si="0"/>
        <v>77</v>
      </c>
      <c r="E29" s="11">
        <v>77</v>
      </c>
      <c r="F29" s="12">
        <v>44720</v>
      </c>
      <c r="G29" s="12">
        <v>44720</v>
      </c>
      <c r="H29" s="6" t="s">
        <v>79</v>
      </c>
      <c r="I29" s="6" t="s">
        <v>11</v>
      </c>
      <c r="J29" s="6" t="s">
        <v>134</v>
      </c>
      <c r="K29" s="13">
        <v>55.7</v>
      </c>
      <c r="L29" s="13">
        <f t="shared" si="1"/>
        <v>2673.6000000000004</v>
      </c>
      <c r="M29" s="13">
        <f t="shared" si="2"/>
        <v>1615.3000000000002</v>
      </c>
      <c r="N29" s="13">
        <f t="shared" si="3"/>
        <v>0</v>
      </c>
      <c r="O29" s="14">
        <f t="shared" si="4"/>
        <v>4288.9000000000005</v>
      </c>
    </row>
    <row r="30" spans="1:15" x14ac:dyDescent="0.2">
      <c r="A30" s="11">
        <v>72</v>
      </c>
      <c r="B30" s="11">
        <v>2</v>
      </c>
      <c r="C30" s="11"/>
      <c r="D30" s="11">
        <f t="shared" si="0"/>
        <v>74</v>
      </c>
      <c r="E30" s="11">
        <v>74</v>
      </c>
      <c r="F30" s="12">
        <v>44720</v>
      </c>
      <c r="G30" s="12">
        <v>44720</v>
      </c>
      <c r="H30" s="6" t="s">
        <v>116</v>
      </c>
      <c r="I30" s="6" t="s">
        <v>50</v>
      </c>
      <c r="J30" s="6" t="s">
        <v>134</v>
      </c>
      <c r="K30" s="13">
        <v>143.57</v>
      </c>
      <c r="L30" s="13">
        <f t="shared" si="1"/>
        <v>10337.039999999999</v>
      </c>
      <c r="M30" s="13">
        <f t="shared" si="2"/>
        <v>287.14</v>
      </c>
      <c r="N30" s="13">
        <f t="shared" si="3"/>
        <v>0</v>
      </c>
      <c r="O30" s="14">
        <f t="shared" si="4"/>
        <v>10624.179999999998</v>
      </c>
    </row>
    <row r="31" spans="1:15" x14ac:dyDescent="0.2">
      <c r="A31" s="11"/>
      <c r="B31" s="11">
        <v>30</v>
      </c>
      <c r="C31" s="11"/>
      <c r="D31" s="11">
        <f t="shared" si="0"/>
        <v>30</v>
      </c>
      <c r="E31" s="11">
        <v>30</v>
      </c>
      <c r="F31" s="12">
        <v>44551</v>
      </c>
      <c r="G31" s="12">
        <v>44551</v>
      </c>
      <c r="H31" s="6" t="s">
        <v>225</v>
      </c>
      <c r="I31" s="6" t="s">
        <v>11</v>
      </c>
      <c r="J31" s="6" t="s">
        <v>134</v>
      </c>
      <c r="K31" s="13">
        <v>141.6</v>
      </c>
      <c r="L31" s="13">
        <f t="shared" si="1"/>
        <v>0</v>
      </c>
      <c r="M31" s="13">
        <f t="shared" si="2"/>
        <v>4248</v>
      </c>
      <c r="N31" s="13">
        <f t="shared" si="3"/>
        <v>0</v>
      </c>
      <c r="O31" s="14">
        <f t="shared" si="4"/>
        <v>4248</v>
      </c>
    </row>
    <row r="32" spans="1:15" x14ac:dyDescent="0.2">
      <c r="A32" s="11"/>
      <c r="B32" s="11">
        <v>20</v>
      </c>
      <c r="C32" s="11"/>
      <c r="D32" s="11">
        <f t="shared" si="0"/>
        <v>20</v>
      </c>
      <c r="E32" s="11">
        <v>20</v>
      </c>
      <c r="F32" s="12">
        <v>44551</v>
      </c>
      <c r="G32" s="12">
        <v>44551</v>
      </c>
      <c r="H32" s="6" t="s">
        <v>224</v>
      </c>
      <c r="I32" s="6" t="s">
        <v>185</v>
      </c>
      <c r="J32" s="6" t="s">
        <v>134</v>
      </c>
      <c r="K32" s="13">
        <v>568.76</v>
      </c>
      <c r="L32" s="13">
        <f t="shared" si="1"/>
        <v>0</v>
      </c>
      <c r="M32" s="13">
        <f t="shared" si="2"/>
        <v>11375.2</v>
      </c>
      <c r="N32" s="13">
        <f t="shared" si="3"/>
        <v>0</v>
      </c>
      <c r="O32" s="14">
        <f t="shared" si="4"/>
        <v>11375.2</v>
      </c>
    </row>
    <row r="33" spans="1:15" x14ac:dyDescent="0.2">
      <c r="A33" s="11">
        <v>8</v>
      </c>
      <c r="B33" s="11"/>
      <c r="C33" s="11"/>
      <c r="D33" s="11">
        <f t="shared" si="0"/>
        <v>8</v>
      </c>
      <c r="E33" s="11">
        <v>8</v>
      </c>
      <c r="F33" s="12">
        <v>44732</v>
      </c>
      <c r="G33" s="12">
        <v>44732</v>
      </c>
      <c r="H33" s="6" t="s">
        <v>3</v>
      </c>
      <c r="I33" s="6" t="s">
        <v>11</v>
      </c>
      <c r="J33" s="6" t="s">
        <v>134</v>
      </c>
      <c r="K33" s="13">
        <v>68</v>
      </c>
      <c r="L33" s="13">
        <f t="shared" si="1"/>
        <v>544</v>
      </c>
      <c r="M33" s="13">
        <f t="shared" si="2"/>
        <v>0</v>
      </c>
      <c r="N33" s="13">
        <f t="shared" si="3"/>
        <v>0</v>
      </c>
      <c r="O33" s="14">
        <f t="shared" si="4"/>
        <v>544</v>
      </c>
    </row>
    <row r="34" spans="1:15" x14ac:dyDescent="0.2">
      <c r="A34" s="11">
        <v>20</v>
      </c>
      <c r="B34" s="11">
        <v>2</v>
      </c>
      <c r="C34" s="11"/>
      <c r="D34" s="11">
        <f t="shared" si="0"/>
        <v>22</v>
      </c>
      <c r="E34" s="11">
        <v>22</v>
      </c>
      <c r="F34" s="12">
        <v>44720</v>
      </c>
      <c r="G34" s="12">
        <v>44720</v>
      </c>
      <c r="H34" s="6" t="s">
        <v>183</v>
      </c>
      <c r="I34" s="6" t="s">
        <v>13</v>
      </c>
      <c r="J34" s="6" t="s">
        <v>134</v>
      </c>
      <c r="K34" s="13">
        <v>145</v>
      </c>
      <c r="L34" s="13">
        <f t="shared" si="1"/>
        <v>2900</v>
      </c>
      <c r="M34" s="13">
        <f t="shared" si="2"/>
        <v>290</v>
      </c>
      <c r="N34" s="13">
        <f t="shared" si="3"/>
        <v>0</v>
      </c>
      <c r="O34" s="14">
        <f t="shared" si="4"/>
        <v>3190</v>
      </c>
    </row>
    <row r="35" spans="1:15" x14ac:dyDescent="0.2">
      <c r="A35" s="11">
        <v>10</v>
      </c>
      <c r="B35" s="11"/>
      <c r="C35" s="11"/>
      <c r="D35" s="11">
        <f t="shared" si="0"/>
        <v>10</v>
      </c>
      <c r="E35" s="11">
        <v>10</v>
      </c>
      <c r="F35" s="12">
        <v>44720</v>
      </c>
      <c r="G35" s="12">
        <v>44720</v>
      </c>
      <c r="H35" s="6" t="s">
        <v>115</v>
      </c>
      <c r="I35" s="6" t="s">
        <v>13</v>
      </c>
      <c r="J35" s="6" t="s">
        <v>134</v>
      </c>
      <c r="K35" s="13">
        <v>56.62</v>
      </c>
      <c r="L35" s="13">
        <f t="shared" si="1"/>
        <v>566.19999999999993</v>
      </c>
      <c r="M35" s="13">
        <f t="shared" si="2"/>
        <v>0</v>
      </c>
      <c r="N35" s="13">
        <f t="shared" si="3"/>
        <v>0</v>
      </c>
      <c r="O35" s="14">
        <f t="shared" si="4"/>
        <v>566.19999999999993</v>
      </c>
    </row>
    <row r="36" spans="1:15" x14ac:dyDescent="0.2">
      <c r="A36" s="11">
        <v>8</v>
      </c>
      <c r="B36" s="11"/>
      <c r="C36" s="11"/>
      <c r="D36" s="11">
        <f t="shared" si="0"/>
        <v>8</v>
      </c>
      <c r="E36" s="11">
        <v>8</v>
      </c>
      <c r="F36" s="12">
        <v>44720</v>
      </c>
      <c r="G36" s="12">
        <v>44720</v>
      </c>
      <c r="H36" s="6" t="s">
        <v>25</v>
      </c>
      <c r="I36" s="6" t="s">
        <v>13</v>
      </c>
      <c r="J36" s="6" t="s">
        <v>134</v>
      </c>
      <c r="K36" s="13">
        <v>82.6</v>
      </c>
      <c r="L36" s="13">
        <f t="shared" si="1"/>
        <v>660.8</v>
      </c>
      <c r="M36" s="13">
        <f t="shared" si="2"/>
        <v>0</v>
      </c>
      <c r="N36" s="13">
        <f t="shared" si="3"/>
        <v>0</v>
      </c>
      <c r="O36" s="14">
        <f t="shared" si="4"/>
        <v>660.8</v>
      </c>
    </row>
    <row r="37" spans="1:15" x14ac:dyDescent="0.2">
      <c r="A37" s="11">
        <v>589</v>
      </c>
      <c r="B37" s="11"/>
      <c r="C37" s="11">
        <v>4</v>
      </c>
      <c r="D37" s="11">
        <f t="shared" si="0"/>
        <v>585</v>
      </c>
      <c r="E37" s="11">
        <v>585</v>
      </c>
      <c r="F37" s="12">
        <v>44732</v>
      </c>
      <c r="G37" s="12">
        <v>44732</v>
      </c>
      <c r="H37" s="6" t="s">
        <v>197</v>
      </c>
      <c r="I37" s="6" t="s">
        <v>11</v>
      </c>
      <c r="J37" s="6" t="s">
        <v>134</v>
      </c>
      <c r="K37" s="13">
        <v>4.8499999999999996</v>
      </c>
      <c r="L37" s="13">
        <f t="shared" si="1"/>
        <v>2856.6499999999996</v>
      </c>
      <c r="M37" s="13">
        <f t="shared" si="2"/>
        <v>0</v>
      </c>
      <c r="N37" s="13">
        <f t="shared" si="3"/>
        <v>19.399999999999999</v>
      </c>
      <c r="O37" s="14">
        <f t="shared" si="4"/>
        <v>2837.2499999999995</v>
      </c>
    </row>
    <row r="38" spans="1:15" x14ac:dyDescent="0.2">
      <c r="A38" s="11">
        <v>437</v>
      </c>
      <c r="B38" s="11"/>
      <c r="C38" s="11"/>
      <c r="D38" s="11">
        <f t="shared" si="0"/>
        <v>437</v>
      </c>
      <c r="E38" s="11">
        <v>437</v>
      </c>
      <c r="F38" s="12">
        <v>44732</v>
      </c>
      <c r="G38" s="12">
        <v>44732</v>
      </c>
      <c r="H38" s="6" t="s">
        <v>8</v>
      </c>
      <c r="I38" s="6" t="s">
        <v>11</v>
      </c>
      <c r="J38" s="6" t="s">
        <v>134</v>
      </c>
      <c r="K38" s="13">
        <v>3.75</v>
      </c>
      <c r="L38" s="13">
        <f t="shared" si="1"/>
        <v>1638.75</v>
      </c>
      <c r="M38" s="13">
        <f t="shared" si="2"/>
        <v>0</v>
      </c>
      <c r="N38" s="13">
        <f t="shared" si="3"/>
        <v>0</v>
      </c>
      <c r="O38" s="14">
        <f t="shared" si="4"/>
        <v>1638.75</v>
      </c>
    </row>
    <row r="39" spans="1:15" x14ac:dyDescent="0.2">
      <c r="A39" s="11">
        <v>2</v>
      </c>
      <c r="B39" s="11"/>
      <c r="C39" s="11"/>
      <c r="D39" s="11">
        <f t="shared" si="0"/>
        <v>2</v>
      </c>
      <c r="E39" s="11">
        <v>2</v>
      </c>
      <c r="F39" s="12">
        <v>44727</v>
      </c>
      <c r="G39" s="12">
        <v>44727</v>
      </c>
      <c r="H39" s="6" t="s">
        <v>21</v>
      </c>
      <c r="I39" s="6" t="s">
        <v>19</v>
      </c>
      <c r="J39" s="6" t="s">
        <v>122</v>
      </c>
      <c r="K39" s="13">
        <v>94.4</v>
      </c>
      <c r="L39" s="13">
        <f t="shared" si="1"/>
        <v>188.8</v>
      </c>
      <c r="M39" s="13">
        <f t="shared" si="2"/>
        <v>0</v>
      </c>
      <c r="N39" s="13">
        <f t="shared" si="3"/>
        <v>0</v>
      </c>
      <c r="O39" s="14">
        <f t="shared" si="4"/>
        <v>188.8</v>
      </c>
    </row>
    <row r="40" spans="1:15" x14ac:dyDescent="0.2">
      <c r="A40" s="11">
        <v>5</v>
      </c>
      <c r="B40" s="11"/>
      <c r="C40" s="11">
        <v>1</v>
      </c>
      <c r="D40" s="11">
        <f t="shared" si="0"/>
        <v>4</v>
      </c>
      <c r="E40" s="11">
        <v>4</v>
      </c>
      <c r="F40" s="12">
        <v>44711</v>
      </c>
      <c r="G40" s="12">
        <v>44711</v>
      </c>
      <c r="H40" s="6" t="s">
        <v>175</v>
      </c>
      <c r="I40" s="6" t="s">
        <v>19</v>
      </c>
      <c r="J40" s="6" t="s">
        <v>122</v>
      </c>
      <c r="K40" s="13">
        <v>445.45</v>
      </c>
      <c r="L40" s="13">
        <f t="shared" si="1"/>
        <v>2227.25</v>
      </c>
      <c r="M40" s="13">
        <f t="shared" si="2"/>
        <v>0</v>
      </c>
      <c r="N40" s="13">
        <f t="shared" si="3"/>
        <v>445.45</v>
      </c>
      <c r="O40" s="14">
        <f t="shared" si="4"/>
        <v>1781.8</v>
      </c>
    </row>
    <row r="41" spans="1:15" x14ac:dyDescent="0.2">
      <c r="A41" s="11">
        <v>50</v>
      </c>
      <c r="B41" s="11"/>
      <c r="C41" s="11"/>
      <c r="D41" s="11">
        <f t="shared" si="0"/>
        <v>50</v>
      </c>
      <c r="E41" s="11">
        <v>50</v>
      </c>
      <c r="F41" s="12">
        <v>44698</v>
      </c>
      <c r="G41" s="12">
        <v>44698</v>
      </c>
      <c r="H41" s="6" t="s">
        <v>117</v>
      </c>
      <c r="I41" s="6" t="s">
        <v>11</v>
      </c>
      <c r="J41" s="6" t="s">
        <v>129</v>
      </c>
      <c r="K41" s="13">
        <v>21.24</v>
      </c>
      <c r="L41" s="13">
        <f t="shared" si="1"/>
        <v>1062</v>
      </c>
      <c r="M41" s="13">
        <f t="shared" si="2"/>
        <v>0</v>
      </c>
      <c r="N41" s="13">
        <f t="shared" si="3"/>
        <v>0</v>
      </c>
      <c r="O41" s="14">
        <f t="shared" si="4"/>
        <v>1062</v>
      </c>
    </row>
    <row r="42" spans="1:15" x14ac:dyDescent="0.2">
      <c r="A42" s="11"/>
      <c r="B42" s="11">
        <v>4</v>
      </c>
      <c r="C42" s="11">
        <v>3</v>
      </c>
      <c r="D42" s="11">
        <f t="shared" si="0"/>
        <v>1</v>
      </c>
      <c r="E42" s="11">
        <v>1</v>
      </c>
      <c r="F42" s="12">
        <v>44907</v>
      </c>
      <c r="G42" s="12">
        <v>44907</v>
      </c>
      <c r="H42" s="6" t="s">
        <v>244</v>
      </c>
      <c r="I42" s="6" t="s">
        <v>11</v>
      </c>
      <c r="J42" s="6" t="s">
        <v>129</v>
      </c>
      <c r="K42" s="13">
        <v>3234.16</v>
      </c>
      <c r="L42" s="13">
        <f t="shared" si="1"/>
        <v>0</v>
      </c>
      <c r="M42" s="13">
        <f t="shared" si="2"/>
        <v>12936.64</v>
      </c>
      <c r="N42" s="13">
        <f t="shared" si="3"/>
        <v>9702.48</v>
      </c>
      <c r="O42" s="14">
        <f t="shared" si="4"/>
        <v>3234.16</v>
      </c>
    </row>
    <row r="43" spans="1:15" x14ac:dyDescent="0.2">
      <c r="A43" s="11"/>
      <c r="B43" s="11">
        <v>6</v>
      </c>
      <c r="C43" s="11"/>
      <c r="D43" s="11">
        <f t="shared" si="0"/>
        <v>6</v>
      </c>
      <c r="E43" s="11">
        <v>6</v>
      </c>
      <c r="F43" s="12">
        <v>44907</v>
      </c>
      <c r="G43" s="12">
        <v>44907</v>
      </c>
      <c r="H43" s="6" t="s">
        <v>242</v>
      </c>
      <c r="I43" s="6" t="s">
        <v>11</v>
      </c>
      <c r="J43" s="6" t="s">
        <v>248</v>
      </c>
      <c r="K43" s="13">
        <v>118</v>
      </c>
      <c r="L43" s="13">
        <f t="shared" si="1"/>
        <v>0</v>
      </c>
      <c r="M43" s="13">
        <f t="shared" si="2"/>
        <v>708</v>
      </c>
      <c r="N43" s="13">
        <f t="shared" si="3"/>
        <v>0</v>
      </c>
      <c r="O43" s="14">
        <f t="shared" si="4"/>
        <v>708</v>
      </c>
    </row>
    <row r="44" spans="1:15" x14ac:dyDescent="0.2">
      <c r="A44" s="11">
        <v>0</v>
      </c>
      <c r="B44" s="11">
        <v>4</v>
      </c>
      <c r="C44" s="11">
        <v>2</v>
      </c>
      <c r="D44" s="11">
        <f t="shared" si="0"/>
        <v>2</v>
      </c>
      <c r="E44" s="11">
        <v>2</v>
      </c>
      <c r="F44" s="12">
        <v>44730</v>
      </c>
      <c r="G44" s="12">
        <v>44730</v>
      </c>
      <c r="H44" s="6" t="s">
        <v>118</v>
      </c>
      <c r="I44" s="6" t="s">
        <v>11</v>
      </c>
      <c r="J44" s="6" t="s">
        <v>139</v>
      </c>
      <c r="K44" s="13">
        <v>424.45</v>
      </c>
      <c r="L44" s="13">
        <f t="shared" si="1"/>
        <v>0</v>
      </c>
      <c r="M44" s="13">
        <f t="shared" si="2"/>
        <v>1697.8</v>
      </c>
      <c r="N44" s="13">
        <f t="shared" si="3"/>
        <v>848.9</v>
      </c>
      <c r="O44" s="14">
        <f t="shared" si="4"/>
        <v>848.9</v>
      </c>
    </row>
    <row r="45" spans="1:15" x14ac:dyDescent="0.2">
      <c r="A45" s="11">
        <v>6</v>
      </c>
      <c r="B45" s="11"/>
      <c r="C45" s="11"/>
      <c r="D45" s="11">
        <f t="shared" si="0"/>
        <v>6</v>
      </c>
      <c r="E45" s="11">
        <v>6</v>
      </c>
      <c r="F45" s="12">
        <v>44730</v>
      </c>
      <c r="G45" s="12">
        <v>44730</v>
      </c>
      <c r="H45" s="6" t="s">
        <v>72</v>
      </c>
      <c r="I45" s="6" t="s">
        <v>11</v>
      </c>
      <c r="J45" s="6" t="s">
        <v>130</v>
      </c>
      <c r="K45" s="13">
        <v>110.49</v>
      </c>
      <c r="L45" s="13">
        <f t="shared" si="1"/>
        <v>662.93999999999994</v>
      </c>
      <c r="M45" s="13">
        <f t="shared" si="2"/>
        <v>0</v>
      </c>
      <c r="N45" s="13">
        <f t="shared" si="3"/>
        <v>0</v>
      </c>
      <c r="O45" s="14">
        <f t="shared" si="4"/>
        <v>662.93999999999994</v>
      </c>
    </row>
    <row r="46" spans="1:15" x14ac:dyDescent="0.2">
      <c r="A46" s="11">
        <v>5</v>
      </c>
      <c r="B46" s="11"/>
      <c r="C46" s="11"/>
      <c r="D46" s="11">
        <f t="shared" si="0"/>
        <v>5</v>
      </c>
      <c r="E46" s="11">
        <v>5</v>
      </c>
      <c r="F46" s="12">
        <v>44718</v>
      </c>
      <c r="G46" s="12">
        <v>44718</v>
      </c>
      <c r="H46" s="6" t="s">
        <v>89</v>
      </c>
      <c r="I46" s="6" t="s">
        <v>11</v>
      </c>
      <c r="J46" s="6" t="s">
        <v>130</v>
      </c>
      <c r="K46" s="13">
        <v>558.64</v>
      </c>
      <c r="L46" s="13">
        <f t="shared" si="1"/>
        <v>2793.2</v>
      </c>
      <c r="M46" s="13">
        <f t="shared" si="2"/>
        <v>0</v>
      </c>
      <c r="N46" s="13">
        <f t="shared" si="3"/>
        <v>0</v>
      </c>
      <c r="O46" s="14">
        <f t="shared" si="4"/>
        <v>2793.2</v>
      </c>
    </row>
    <row r="47" spans="1:15" x14ac:dyDescent="0.2">
      <c r="A47" s="11">
        <v>4</v>
      </c>
      <c r="B47" s="11"/>
      <c r="C47" s="11"/>
      <c r="D47" s="11">
        <f t="shared" si="0"/>
        <v>4</v>
      </c>
      <c r="E47" s="11">
        <v>4</v>
      </c>
      <c r="F47" s="12">
        <v>44718</v>
      </c>
      <c r="G47" s="12">
        <v>44718</v>
      </c>
      <c r="H47" s="6" t="s">
        <v>71</v>
      </c>
      <c r="I47" s="6" t="s">
        <v>11</v>
      </c>
      <c r="J47" s="6" t="s">
        <v>130</v>
      </c>
      <c r="K47" s="13">
        <v>870.02</v>
      </c>
      <c r="L47" s="13">
        <f t="shared" si="1"/>
        <v>3480.08</v>
      </c>
      <c r="M47" s="13">
        <f t="shared" si="2"/>
        <v>0</v>
      </c>
      <c r="N47" s="13">
        <f t="shared" si="3"/>
        <v>0</v>
      </c>
      <c r="O47" s="14">
        <f t="shared" si="4"/>
        <v>3480.08</v>
      </c>
    </row>
    <row r="48" spans="1:15" x14ac:dyDescent="0.2">
      <c r="A48" s="11"/>
      <c r="B48" s="11">
        <v>2</v>
      </c>
      <c r="C48" s="11"/>
      <c r="D48" s="11">
        <f t="shared" ref="D48:D80" si="5">A48+B48-C48</f>
        <v>2</v>
      </c>
      <c r="E48" s="11">
        <v>2</v>
      </c>
      <c r="F48" s="12">
        <v>44907</v>
      </c>
      <c r="G48" s="12">
        <v>44907</v>
      </c>
      <c r="H48" s="6" t="s">
        <v>230</v>
      </c>
      <c r="I48" s="6" t="s">
        <v>11</v>
      </c>
      <c r="J48" s="6" t="s">
        <v>130</v>
      </c>
      <c r="K48" s="13">
        <v>198.84</v>
      </c>
      <c r="L48" s="13">
        <f t="shared" si="1"/>
        <v>0</v>
      </c>
      <c r="M48" s="13">
        <f t="shared" ref="M48:M80" si="6">K48*B48</f>
        <v>397.68</v>
      </c>
      <c r="N48" s="13">
        <f t="shared" ref="N48:N80" si="7">K48*C48</f>
        <v>0</v>
      </c>
      <c r="O48" s="14">
        <f t="shared" ref="O48:O80" si="8">+L48+M48-N48</f>
        <v>397.68</v>
      </c>
    </row>
    <row r="49" spans="1:15" x14ac:dyDescent="0.2">
      <c r="A49" s="11"/>
      <c r="B49" s="11">
        <v>1</v>
      </c>
      <c r="C49" s="11"/>
      <c r="D49" s="11">
        <f t="shared" si="5"/>
        <v>1</v>
      </c>
      <c r="E49" s="11">
        <v>1</v>
      </c>
      <c r="F49" s="12">
        <v>44551</v>
      </c>
      <c r="G49" s="12">
        <v>44551</v>
      </c>
      <c r="H49" s="6" t="s">
        <v>215</v>
      </c>
      <c r="I49" s="6" t="s">
        <v>11</v>
      </c>
      <c r="J49" s="6" t="s">
        <v>130</v>
      </c>
      <c r="K49" s="13">
        <v>1994.2</v>
      </c>
      <c r="L49" s="13">
        <f t="shared" si="1"/>
        <v>0</v>
      </c>
      <c r="M49" s="13">
        <f t="shared" si="6"/>
        <v>1994.2</v>
      </c>
      <c r="N49" s="13">
        <f t="shared" si="7"/>
        <v>0</v>
      </c>
      <c r="O49" s="14">
        <f t="shared" si="8"/>
        <v>1994.2</v>
      </c>
    </row>
    <row r="50" spans="1:15" x14ac:dyDescent="0.2">
      <c r="A50" s="11">
        <v>3</v>
      </c>
      <c r="B50" s="11"/>
      <c r="C50" s="11"/>
      <c r="D50" s="11">
        <f t="shared" si="5"/>
        <v>3</v>
      </c>
      <c r="E50" s="11">
        <v>3</v>
      </c>
      <c r="F50" s="12">
        <v>44730</v>
      </c>
      <c r="G50" s="12">
        <v>44730</v>
      </c>
      <c r="H50" s="6" t="s">
        <v>70</v>
      </c>
      <c r="I50" s="6" t="s">
        <v>11</v>
      </c>
      <c r="J50" s="6" t="s">
        <v>130</v>
      </c>
      <c r="K50" s="13">
        <v>141.6</v>
      </c>
      <c r="L50" s="13">
        <f t="shared" si="1"/>
        <v>424.79999999999995</v>
      </c>
      <c r="M50" s="13">
        <f t="shared" si="6"/>
        <v>0</v>
      </c>
      <c r="N50" s="13">
        <f t="shared" si="7"/>
        <v>0</v>
      </c>
      <c r="O50" s="14">
        <f t="shared" si="8"/>
        <v>424.79999999999995</v>
      </c>
    </row>
    <row r="51" spans="1:15" x14ac:dyDescent="0.2">
      <c r="A51" s="11">
        <v>2</v>
      </c>
      <c r="B51" s="11"/>
      <c r="C51" s="11"/>
      <c r="D51" s="11">
        <f t="shared" si="5"/>
        <v>2</v>
      </c>
      <c r="E51" s="11">
        <v>2</v>
      </c>
      <c r="F51" s="12">
        <v>44730</v>
      </c>
      <c r="G51" s="12">
        <v>44730</v>
      </c>
      <c r="H51" s="6" t="s">
        <v>91</v>
      </c>
      <c r="I51" s="6" t="s">
        <v>11</v>
      </c>
      <c r="J51" s="6" t="s">
        <v>130</v>
      </c>
      <c r="K51" s="13">
        <v>390</v>
      </c>
      <c r="L51" s="13">
        <f t="shared" si="1"/>
        <v>780</v>
      </c>
      <c r="M51" s="13">
        <f t="shared" si="6"/>
        <v>0</v>
      </c>
      <c r="N51" s="13">
        <f t="shared" si="7"/>
        <v>0</v>
      </c>
      <c r="O51" s="14">
        <f t="shared" si="8"/>
        <v>780</v>
      </c>
    </row>
    <row r="52" spans="1:15" x14ac:dyDescent="0.2">
      <c r="A52" s="11">
        <v>2</v>
      </c>
      <c r="B52" s="11"/>
      <c r="C52" s="11"/>
      <c r="D52" s="11">
        <f t="shared" si="5"/>
        <v>2</v>
      </c>
      <c r="E52" s="11">
        <v>2</v>
      </c>
      <c r="F52" s="12">
        <v>44730</v>
      </c>
      <c r="G52" s="12">
        <v>44730</v>
      </c>
      <c r="H52" s="6" t="s">
        <v>73</v>
      </c>
      <c r="I52" s="6" t="s">
        <v>11</v>
      </c>
      <c r="J52" s="6" t="s">
        <v>130</v>
      </c>
      <c r="K52" s="13">
        <v>400.02</v>
      </c>
      <c r="L52" s="13">
        <f t="shared" si="1"/>
        <v>800.04</v>
      </c>
      <c r="M52" s="13">
        <f t="shared" si="6"/>
        <v>0</v>
      </c>
      <c r="N52" s="13">
        <f t="shared" si="7"/>
        <v>0</v>
      </c>
      <c r="O52" s="14">
        <f t="shared" si="8"/>
        <v>800.04</v>
      </c>
    </row>
    <row r="53" spans="1:15" x14ac:dyDescent="0.2">
      <c r="A53" s="11">
        <v>3</v>
      </c>
      <c r="B53" s="11"/>
      <c r="C53" s="11"/>
      <c r="D53" s="11">
        <f t="shared" si="5"/>
        <v>3</v>
      </c>
      <c r="E53" s="11">
        <v>3</v>
      </c>
      <c r="F53" s="12">
        <v>44730</v>
      </c>
      <c r="G53" s="12">
        <v>44730</v>
      </c>
      <c r="H53" s="6" t="s">
        <v>90</v>
      </c>
      <c r="I53" s="6" t="s">
        <v>11</v>
      </c>
      <c r="J53" s="6" t="s">
        <v>130</v>
      </c>
      <c r="K53" s="13">
        <v>293.2</v>
      </c>
      <c r="L53" s="13">
        <f t="shared" si="1"/>
        <v>879.59999999999991</v>
      </c>
      <c r="M53" s="13">
        <f t="shared" si="6"/>
        <v>0</v>
      </c>
      <c r="N53" s="13">
        <f t="shared" si="7"/>
        <v>0</v>
      </c>
      <c r="O53" s="14">
        <f t="shared" si="8"/>
        <v>879.59999999999991</v>
      </c>
    </row>
    <row r="54" spans="1:15" x14ac:dyDescent="0.2">
      <c r="A54" s="11">
        <v>2</v>
      </c>
      <c r="B54" s="11"/>
      <c r="C54" s="11"/>
      <c r="D54" s="11">
        <f t="shared" si="5"/>
        <v>2</v>
      </c>
      <c r="E54" s="11">
        <v>2</v>
      </c>
      <c r="F54" s="12">
        <v>44730</v>
      </c>
      <c r="G54" s="12">
        <v>44730</v>
      </c>
      <c r="H54" s="6" t="s">
        <v>87</v>
      </c>
      <c r="I54" s="6" t="s">
        <v>11</v>
      </c>
      <c r="J54" s="6" t="s">
        <v>130</v>
      </c>
      <c r="K54" s="13">
        <v>87.32</v>
      </c>
      <c r="L54" s="13">
        <f t="shared" si="1"/>
        <v>174.64</v>
      </c>
      <c r="M54" s="13">
        <f t="shared" si="6"/>
        <v>0</v>
      </c>
      <c r="N54" s="13">
        <f t="shared" si="7"/>
        <v>0</v>
      </c>
      <c r="O54" s="14">
        <f t="shared" si="8"/>
        <v>174.64</v>
      </c>
    </row>
    <row r="55" spans="1:15" x14ac:dyDescent="0.2">
      <c r="A55" s="11">
        <v>7</v>
      </c>
      <c r="B55" s="11">
        <v>1</v>
      </c>
      <c r="C55" s="11"/>
      <c r="D55" s="11">
        <f t="shared" si="5"/>
        <v>8</v>
      </c>
      <c r="E55" s="11">
        <v>8</v>
      </c>
      <c r="F55" s="12">
        <v>44907</v>
      </c>
      <c r="G55" s="12">
        <v>44907</v>
      </c>
      <c r="H55" s="6" t="s">
        <v>88</v>
      </c>
      <c r="I55" s="6" t="s">
        <v>11</v>
      </c>
      <c r="J55" s="6" t="s">
        <v>130</v>
      </c>
      <c r="K55" s="13">
        <v>494.26</v>
      </c>
      <c r="L55" s="13">
        <f t="shared" si="1"/>
        <v>3459.8199999999997</v>
      </c>
      <c r="M55" s="13">
        <f t="shared" si="6"/>
        <v>494.26</v>
      </c>
      <c r="N55" s="13">
        <f t="shared" si="7"/>
        <v>0</v>
      </c>
      <c r="O55" s="14">
        <f t="shared" si="8"/>
        <v>3954.08</v>
      </c>
    </row>
    <row r="56" spans="1:15" x14ac:dyDescent="0.2">
      <c r="A56" s="11"/>
      <c r="B56" s="11">
        <v>4</v>
      </c>
      <c r="C56" s="11"/>
      <c r="D56" s="11">
        <f t="shared" si="5"/>
        <v>4</v>
      </c>
      <c r="E56" s="11">
        <v>4</v>
      </c>
      <c r="F56" s="12">
        <v>44917</v>
      </c>
      <c r="G56" s="12">
        <v>44917</v>
      </c>
      <c r="H56" s="6" t="s">
        <v>210</v>
      </c>
      <c r="I56" s="6" t="s">
        <v>11</v>
      </c>
      <c r="J56" s="6" t="s">
        <v>130</v>
      </c>
      <c r="K56" s="13">
        <v>150</v>
      </c>
      <c r="L56" s="13"/>
      <c r="M56" s="13">
        <f t="shared" si="6"/>
        <v>600</v>
      </c>
      <c r="N56" s="13">
        <f t="shared" si="7"/>
        <v>0</v>
      </c>
      <c r="O56" s="14">
        <f t="shared" si="8"/>
        <v>600</v>
      </c>
    </row>
    <row r="57" spans="1:15" x14ac:dyDescent="0.2">
      <c r="A57" s="11">
        <v>11</v>
      </c>
      <c r="B57" s="11"/>
      <c r="C57" s="11"/>
      <c r="D57" s="11">
        <f t="shared" si="5"/>
        <v>11</v>
      </c>
      <c r="E57" s="11">
        <v>11</v>
      </c>
      <c r="F57" s="12">
        <v>1</v>
      </c>
      <c r="G57" s="12">
        <v>44730</v>
      </c>
      <c r="H57" s="6" t="s">
        <v>84</v>
      </c>
      <c r="I57" s="6" t="s">
        <v>11</v>
      </c>
      <c r="J57" s="6" t="s">
        <v>130</v>
      </c>
      <c r="K57" s="13">
        <v>61.36</v>
      </c>
      <c r="L57" s="13">
        <f>+A57*K57</f>
        <v>674.96</v>
      </c>
      <c r="M57" s="13">
        <f t="shared" si="6"/>
        <v>0</v>
      </c>
      <c r="N57" s="13">
        <f t="shared" si="7"/>
        <v>0</v>
      </c>
      <c r="O57" s="14">
        <f t="shared" si="8"/>
        <v>674.96</v>
      </c>
    </row>
    <row r="58" spans="1:15" x14ac:dyDescent="0.2">
      <c r="A58" s="11"/>
      <c r="B58" s="11">
        <v>2</v>
      </c>
      <c r="C58" s="11"/>
      <c r="D58" s="11">
        <f t="shared" si="5"/>
        <v>2</v>
      </c>
      <c r="E58" s="11">
        <v>2</v>
      </c>
      <c r="F58" s="12">
        <v>44907</v>
      </c>
      <c r="G58" s="12">
        <v>44907</v>
      </c>
      <c r="H58" s="6" t="s">
        <v>240</v>
      </c>
      <c r="I58" s="6" t="s">
        <v>233</v>
      </c>
      <c r="J58" s="6" t="s">
        <v>133</v>
      </c>
      <c r="K58" s="13">
        <v>73.06</v>
      </c>
      <c r="L58" s="13">
        <f>+A58*K58</f>
        <v>0</v>
      </c>
      <c r="M58" s="13">
        <f t="shared" si="6"/>
        <v>146.12</v>
      </c>
      <c r="N58" s="13">
        <f t="shared" si="7"/>
        <v>0</v>
      </c>
      <c r="O58" s="14">
        <f t="shared" si="8"/>
        <v>146.12</v>
      </c>
    </row>
    <row r="59" spans="1:15" x14ac:dyDescent="0.2">
      <c r="A59" s="11">
        <v>10</v>
      </c>
      <c r="B59" s="11">
        <v>2</v>
      </c>
      <c r="C59" s="11"/>
      <c r="D59" s="11">
        <f t="shared" si="5"/>
        <v>12</v>
      </c>
      <c r="E59" s="11">
        <v>12</v>
      </c>
      <c r="F59" s="12">
        <v>44907</v>
      </c>
      <c r="G59" s="12" t="s">
        <v>234</v>
      </c>
      <c r="H59" s="6" t="s">
        <v>83</v>
      </c>
      <c r="I59" s="6" t="s">
        <v>75</v>
      </c>
      <c r="J59" s="6" t="s">
        <v>133</v>
      </c>
      <c r="K59" s="13">
        <v>54.28</v>
      </c>
      <c r="L59" s="13">
        <f>+A59*K59</f>
        <v>542.79999999999995</v>
      </c>
      <c r="M59" s="13">
        <f t="shared" si="6"/>
        <v>108.56</v>
      </c>
      <c r="N59" s="13">
        <f t="shared" si="7"/>
        <v>0</v>
      </c>
      <c r="O59" s="14">
        <f t="shared" si="8"/>
        <v>651.3599999999999</v>
      </c>
    </row>
    <row r="60" spans="1:15" x14ac:dyDescent="0.2">
      <c r="A60" s="11">
        <v>10</v>
      </c>
      <c r="B60" s="11">
        <v>2</v>
      </c>
      <c r="C60" s="11"/>
      <c r="D60" s="11">
        <f t="shared" si="5"/>
        <v>12</v>
      </c>
      <c r="E60" s="11">
        <v>12</v>
      </c>
      <c r="F60" s="12">
        <v>44730</v>
      </c>
      <c r="G60" s="12">
        <v>44730</v>
      </c>
      <c r="H60" s="6" t="s">
        <v>82</v>
      </c>
      <c r="I60" s="6" t="s">
        <v>75</v>
      </c>
      <c r="J60" s="6" t="s">
        <v>133</v>
      </c>
      <c r="K60" s="13">
        <v>54.28</v>
      </c>
      <c r="L60" s="13">
        <f>+A60*K60</f>
        <v>542.79999999999995</v>
      </c>
      <c r="M60" s="13">
        <f t="shared" si="6"/>
        <v>108.56</v>
      </c>
      <c r="N60" s="13">
        <f t="shared" si="7"/>
        <v>0</v>
      </c>
      <c r="O60" s="14">
        <f t="shared" si="8"/>
        <v>651.3599999999999</v>
      </c>
    </row>
    <row r="61" spans="1:15" x14ac:dyDescent="0.2">
      <c r="A61" s="11"/>
      <c r="B61" s="11">
        <v>50</v>
      </c>
      <c r="C61" s="11"/>
      <c r="D61" s="11">
        <f t="shared" si="5"/>
        <v>50</v>
      </c>
      <c r="E61" s="11">
        <v>50</v>
      </c>
      <c r="F61" s="12">
        <v>44907</v>
      </c>
      <c r="G61" s="12">
        <v>44907</v>
      </c>
      <c r="H61" s="6" t="s">
        <v>232</v>
      </c>
      <c r="I61" s="6" t="s">
        <v>233</v>
      </c>
      <c r="J61" s="6" t="s">
        <v>133</v>
      </c>
      <c r="K61" s="13">
        <v>11.8</v>
      </c>
      <c r="L61" s="13"/>
      <c r="M61" s="13">
        <f t="shared" si="6"/>
        <v>590</v>
      </c>
      <c r="N61" s="13">
        <f t="shared" si="7"/>
        <v>0</v>
      </c>
      <c r="O61" s="14">
        <f t="shared" si="8"/>
        <v>590</v>
      </c>
    </row>
    <row r="62" spans="1:15" x14ac:dyDescent="0.2">
      <c r="A62" s="11"/>
      <c r="B62" s="11">
        <v>1991</v>
      </c>
      <c r="C62" s="11"/>
      <c r="D62" s="11">
        <f t="shared" si="5"/>
        <v>1991</v>
      </c>
      <c r="E62" s="11">
        <v>1991</v>
      </c>
      <c r="F62" s="12">
        <v>44907</v>
      </c>
      <c r="G62" s="12">
        <v>44907</v>
      </c>
      <c r="H62" s="6" t="s">
        <v>250</v>
      </c>
      <c r="I62" s="6" t="s">
        <v>11</v>
      </c>
      <c r="J62" s="6" t="s">
        <v>251</v>
      </c>
      <c r="K62" s="13">
        <v>926.67001500000003</v>
      </c>
      <c r="L62" s="13"/>
      <c r="M62" s="13">
        <f t="shared" si="6"/>
        <v>1844999.9998650001</v>
      </c>
      <c r="N62" s="13">
        <f t="shared" si="7"/>
        <v>0</v>
      </c>
      <c r="O62" s="14">
        <f t="shared" si="8"/>
        <v>1844999.9998650001</v>
      </c>
    </row>
    <row r="63" spans="1:15" x14ac:dyDescent="0.2">
      <c r="A63" s="11"/>
      <c r="B63" s="11">
        <v>4</v>
      </c>
      <c r="C63" s="11"/>
      <c r="D63" s="11">
        <f t="shared" si="5"/>
        <v>4</v>
      </c>
      <c r="E63" s="11">
        <v>4</v>
      </c>
      <c r="F63" s="12">
        <v>44915</v>
      </c>
      <c r="G63" s="12">
        <v>44915</v>
      </c>
      <c r="H63" s="6" t="s">
        <v>245</v>
      </c>
      <c r="I63" s="6" t="s">
        <v>11</v>
      </c>
      <c r="J63" s="6" t="s">
        <v>246</v>
      </c>
      <c r="K63" s="13">
        <v>260</v>
      </c>
      <c r="L63" s="13">
        <f t="shared" ref="L63:L94" si="9">+A63*K63</f>
        <v>0</v>
      </c>
      <c r="M63" s="13">
        <f t="shared" si="6"/>
        <v>1040</v>
      </c>
      <c r="N63" s="13">
        <f t="shared" si="7"/>
        <v>0</v>
      </c>
      <c r="O63" s="14">
        <f t="shared" si="8"/>
        <v>1040</v>
      </c>
    </row>
    <row r="64" spans="1:15" x14ac:dyDescent="0.2">
      <c r="A64" s="11">
        <v>16</v>
      </c>
      <c r="B64" s="11"/>
      <c r="C64" s="11"/>
      <c r="D64" s="11">
        <f t="shared" si="5"/>
        <v>16</v>
      </c>
      <c r="E64" s="11">
        <v>16</v>
      </c>
      <c r="F64" s="12">
        <v>44733</v>
      </c>
      <c r="G64" s="12">
        <v>44733</v>
      </c>
      <c r="H64" s="6" t="s">
        <v>176</v>
      </c>
      <c r="I64" s="6" t="s">
        <v>19</v>
      </c>
      <c r="J64" s="6" t="s">
        <v>137</v>
      </c>
      <c r="K64" s="13">
        <v>126.85</v>
      </c>
      <c r="L64" s="13">
        <f t="shared" si="9"/>
        <v>2029.6</v>
      </c>
      <c r="M64" s="13">
        <f t="shared" si="6"/>
        <v>0</v>
      </c>
      <c r="N64" s="13">
        <f t="shared" si="7"/>
        <v>0</v>
      </c>
      <c r="O64" s="14">
        <f t="shared" si="8"/>
        <v>2029.6</v>
      </c>
    </row>
    <row r="65" spans="1:15" x14ac:dyDescent="0.2">
      <c r="A65" s="11">
        <v>1</v>
      </c>
      <c r="B65" s="11">
        <v>4</v>
      </c>
      <c r="C65" s="11"/>
      <c r="D65" s="11">
        <f t="shared" si="5"/>
        <v>5</v>
      </c>
      <c r="E65" s="11">
        <v>5</v>
      </c>
      <c r="F65" s="12">
        <v>44907</v>
      </c>
      <c r="G65" s="12">
        <v>44730</v>
      </c>
      <c r="H65" s="6" t="s">
        <v>77</v>
      </c>
      <c r="I65" s="6" t="s">
        <v>19</v>
      </c>
      <c r="J65" s="6" t="s">
        <v>249</v>
      </c>
      <c r="K65" s="13">
        <v>1946.69</v>
      </c>
      <c r="L65" s="13">
        <f t="shared" si="9"/>
        <v>1946.69</v>
      </c>
      <c r="M65" s="13">
        <f t="shared" si="6"/>
        <v>7786.76</v>
      </c>
      <c r="N65" s="13">
        <f t="shared" si="7"/>
        <v>0</v>
      </c>
      <c r="O65" s="14">
        <f t="shared" si="8"/>
        <v>9733.4500000000007</v>
      </c>
    </row>
    <row r="66" spans="1:15" x14ac:dyDescent="0.2">
      <c r="A66" s="11"/>
      <c r="B66" s="11">
        <v>4</v>
      </c>
      <c r="C66" s="11"/>
      <c r="D66" s="11">
        <f t="shared" si="5"/>
        <v>4</v>
      </c>
      <c r="E66" s="11">
        <v>4</v>
      </c>
      <c r="F66" s="12">
        <v>44907</v>
      </c>
      <c r="G66" s="12">
        <v>44907</v>
      </c>
      <c r="H66" s="6" t="s">
        <v>228</v>
      </c>
      <c r="I66" s="6" t="s">
        <v>76</v>
      </c>
      <c r="J66" s="6" t="s">
        <v>249</v>
      </c>
      <c r="K66" s="15">
        <v>8315.99</v>
      </c>
      <c r="L66" s="13">
        <f t="shared" si="9"/>
        <v>0</v>
      </c>
      <c r="M66" s="13">
        <f t="shared" si="6"/>
        <v>33263.96</v>
      </c>
      <c r="N66" s="13">
        <f t="shared" si="7"/>
        <v>0</v>
      </c>
      <c r="O66" s="14">
        <f t="shared" si="8"/>
        <v>33263.96</v>
      </c>
    </row>
    <row r="67" spans="1:15" x14ac:dyDescent="0.2">
      <c r="A67" s="11"/>
      <c r="B67" s="11">
        <v>2</v>
      </c>
      <c r="C67" s="11"/>
      <c r="D67" s="11">
        <f t="shared" si="5"/>
        <v>2</v>
      </c>
      <c r="E67" s="11">
        <v>2</v>
      </c>
      <c r="F67" s="12">
        <v>44907</v>
      </c>
      <c r="G67" s="12">
        <v>44907</v>
      </c>
      <c r="H67" s="6" t="s">
        <v>229</v>
      </c>
      <c r="I67" s="6" t="s">
        <v>11</v>
      </c>
      <c r="J67" s="6" t="s">
        <v>249</v>
      </c>
      <c r="K67" s="13">
        <v>560.66999999999996</v>
      </c>
      <c r="L67" s="13">
        <f t="shared" si="9"/>
        <v>0</v>
      </c>
      <c r="M67" s="13">
        <f t="shared" si="6"/>
        <v>1121.3399999999999</v>
      </c>
      <c r="N67" s="13">
        <f t="shared" si="7"/>
        <v>0</v>
      </c>
      <c r="O67" s="14">
        <f t="shared" si="8"/>
        <v>1121.3399999999999</v>
      </c>
    </row>
    <row r="68" spans="1:15" x14ac:dyDescent="0.2">
      <c r="A68" s="11">
        <v>1</v>
      </c>
      <c r="B68" s="11"/>
      <c r="C68" s="11"/>
      <c r="D68" s="11">
        <f t="shared" si="5"/>
        <v>1</v>
      </c>
      <c r="E68" s="11">
        <v>1</v>
      </c>
      <c r="F68" s="12">
        <v>44715</v>
      </c>
      <c r="G68" s="12">
        <v>44715</v>
      </c>
      <c r="H68" s="6" t="s">
        <v>5</v>
      </c>
      <c r="I68" s="6" t="s">
        <v>11</v>
      </c>
      <c r="J68" s="6" t="s">
        <v>135</v>
      </c>
      <c r="K68" s="13">
        <v>51</v>
      </c>
      <c r="L68" s="13">
        <f t="shared" si="9"/>
        <v>51</v>
      </c>
      <c r="M68" s="13">
        <f t="shared" si="6"/>
        <v>0</v>
      </c>
      <c r="N68" s="13">
        <f t="shared" si="7"/>
        <v>0</v>
      </c>
      <c r="O68" s="14">
        <f t="shared" si="8"/>
        <v>51</v>
      </c>
    </row>
    <row r="69" spans="1:15" x14ac:dyDescent="0.2">
      <c r="A69" s="11">
        <v>5</v>
      </c>
      <c r="B69" s="11"/>
      <c r="C69" s="11"/>
      <c r="D69" s="11">
        <f t="shared" si="5"/>
        <v>5</v>
      </c>
      <c r="E69" s="11">
        <v>5</v>
      </c>
      <c r="F69" s="12">
        <v>44715</v>
      </c>
      <c r="G69" s="12">
        <v>44715</v>
      </c>
      <c r="H69" s="6" t="s">
        <v>63</v>
      </c>
      <c r="I69" s="6" t="s">
        <v>11</v>
      </c>
      <c r="J69" s="6" t="s">
        <v>135</v>
      </c>
      <c r="K69" s="13">
        <v>64.900000000000006</v>
      </c>
      <c r="L69" s="13">
        <f t="shared" si="9"/>
        <v>324.5</v>
      </c>
      <c r="M69" s="13">
        <f t="shared" si="6"/>
        <v>0</v>
      </c>
      <c r="N69" s="13">
        <f t="shared" si="7"/>
        <v>0</v>
      </c>
      <c r="O69" s="14">
        <f t="shared" si="8"/>
        <v>324.5</v>
      </c>
    </row>
    <row r="70" spans="1:15" x14ac:dyDescent="0.2">
      <c r="A70" s="11"/>
      <c r="B70" s="11">
        <v>5</v>
      </c>
      <c r="C70" s="11">
        <v>2</v>
      </c>
      <c r="D70" s="11">
        <f t="shared" si="5"/>
        <v>3</v>
      </c>
      <c r="E70" s="11">
        <v>3</v>
      </c>
      <c r="F70" s="12">
        <v>44907</v>
      </c>
      <c r="G70" s="12">
        <v>44907</v>
      </c>
      <c r="H70" s="6" t="s">
        <v>231</v>
      </c>
      <c r="I70" s="6" t="s">
        <v>11</v>
      </c>
      <c r="J70" s="6" t="s">
        <v>135</v>
      </c>
      <c r="K70" s="13">
        <v>245.68</v>
      </c>
      <c r="L70" s="13">
        <f t="shared" si="9"/>
        <v>0</v>
      </c>
      <c r="M70" s="13">
        <f t="shared" si="6"/>
        <v>1228.4000000000001</v>
      </c>
      <c r="N70" s="13">
        <f t="shared" si="7"/>
        <v>491.36</v>
      </c>
      <c r="O70" s="14">
        <f t="shared" si="8"/>
        <v>737.04000000000008</v>
      </c>
    </row>
    <row r="71" spans="1:15" x14ac:dyDescent="0.2">
      <c r="A71" s="11">
        <v>30</v>
      </c>
      <c r="B71" s="11"/>
      <c r="C71" s="11">
        <v>1</v>
      </c>
      <c r="D71" s="11">
        <f t="shared" si="5"/>
        <v>29</v>
      </c>
      <c r="E71" s="11">
        <v>29</v>
      </c>
      <c r="F71" s="12">
        <v>44704</v>
      </c>
      <c r="G71" s="12">
        <v>44704</v>
      </c>
      <c r="H71" s="6" t="s">
        <v>56</v>
      </c>
      <c r="I71" s="6" t="s">
        <v>11</v>
      </c>
      <c r="J71" s="6" t="s">
        <v>124</v>
      </c>
      <c r="K71" s="13">
        <v>95.58</v>
      </c>
      <c r="L71" s="13">
        <f t="shared" si="9"/>
        <v>2867.4</v>
      </c>
      <c r="M71" s="13">
        <f t="shared" si="6"/>
        <v>0</v>
      </c>
      <c r="N71" s="13">
        <f t="shared" si="7"/>
        <v>95.58</v>
      </c>
      <c r="O71" s="14">
        <f t="shared" si="8"/>
        <v>2771.82</v>
      </c>
    </row>
    <row r="72" spans="1:15" x14ac:dyDescent="0.2">
      <c r="A72" s="11">
        <v>2</v>
      </c>
      <c r="B72" s="11"/>
      <c r="C72" s="11"/>
      <c r="D72" s="11">
        <f t="shared" si="5"/>
        <v>2</v>
      </c>
      <c r="E72" s="11">
        <v>2</v>
      </c>
      <c r="F72" s="12">
        <v>44679</v>
      </c>
      <c r="G72" s="12">
        <v>44679</v>
      </c>
      <c r="H72" s="6" t="s">
        <v>108</v>
      </c>
      <c r="I72" s="6" t="s">
        <v>11</v>
      </c>
      <c r="J72" s="6" t="s">
        <v>124</v>
      </c>
      <c r="K72" s="13">
        <v>82.6</v>
      </c>
      <c r="L72" s="13">
        <f t="shared" si="9"/>
        <v>165.2</v>
      </c>
      <c r="M72" s="13">
        <f t="shared" si="6"/>
        <v>0</v>
      </c>
      <c r="N72" s="13">
        <f t="shared" si="7"/>
        <v>0</v>
      </c>
      <c r="O72" s="14">
        <f t="shared" si="8"/>
        <v>165.2</v>
      </c>
    </row>
    <row r="73" spans="1:15" x14ac:dyDescent="0.2">
      <c r="A73" s="11">
        <v>6</v>
      </c>
      <c r="B73" s="11"/>
      <c r="C73" s="11"/>
      <c r="D73" s="11">
        <f t="shared" si="5"/>
        <v>6</v>
      </c>
      <c r="E73" s="11">
        <v>6</v>
      </c>
      <c r="F73" s="12">
        <v>44698</v>
      </c>
      <c r="G73" s="12">
        <v>44698</v>
      </c>
      <c r="H73" s="6" t="s">
        <v>27</v>
      </c>
      <c r="I73" s="6" t="s">
        <v>11</v>
      </c>
      <c r="J73" s="6" t="s">
        <v>124</v>
      </c>
      <c r="K73" s="13">
        <v>15.34</v>
      </c>
      <c r="L73" s="13">
        <f t="shared" si="9"/>
        <v>92.039999999999992</v>
      </c>
      <c r="M73" s="13">
        <f t="shared" si="6"/>
        <v>0</v>
      </c>
      <c r="N73" s="13">
        <f t="shared" si="7"/>
        <v>0</v>
      </c>
      <c r="O73" s="14">
        <f t="shared" si="8"/>
        <v>92.039999999999992</v>
      </c>
    </row>
    <row r="74" spans="1:15" x14ac:dyDescent="0.2">
      <c r="A74" s="11">
        <v>12</v>
      </c>
      <c r="B74" s="11"/>
      <c r="C74" s="11">
        <v>1</v>
      </c>
      <c r="D74" s="11">
        <f t="shared" si="5"/>
        <v>11</v>
      </c>
      <c r="E74" s="11">
        <v>11</v>
      </c>
      <c r="F74" s="12">
        <v>44733</v>
      </c>
      <c r="G74" s="12">
        <v>44733</v>
      </c>
      <c r="H74" s="6" t="s">
        <v>22</v>
      </c>
      <c r="I74" s="6" t="s">
        <v>19</v>
      </c>
      <c r="J74" s="6" t="s">
        <v>124</v>
      </c>
      <c r="K74" s="13">
        <v>63.72</v>
      </c>
      <c r="L74" s="13">
        <f t="shared" si="9"/>
        <v>764.64</v>
      </c>
      <c r="M74" s="13">
        <f t="shared" si="6"/>
        <v>0</v>
      </c>
      <c r="N74" s="13">
        <f t="shared" si="7"/>
        <v>63.72</v>
      </c>
      <c r="O74" s="14">
        <f t="shared" si="8"/>
        <v>700.92</v>
      </c>
    </row>
    <row r="75" spans="1:15" x14ac:dyDescent="0.2">
      <c r="A75" s="11">
        <v>1</v>
      </c>
      <c r="B75" s="11"/>
      <c r="C75" s="11"/>
      <c r="D75" s="11">
        <f t="shared" si="5"/>
        <v>1</v>
      </c>
      <c r="E75" s="11">
        <v>1</v>
      </c>
      <c r="F75" s="12">
        <v>44698</v>
      </c>
      <c r="G75" s="12">
        <v>44698</v>
      </c>
      <c r="H75" s="6" t="s">
        <v>58</v>
      </c>
      <c r="I75" s="6" t="s">
        <v>11</v>
      </c>
      <c r="J75" s="6" t="s">
        <v>124</v>
      </c>
      <c r="K75" s="13">
        <v>177</v>
      </c>
      <c r="L75" s="13">
        <f t="shared" si="9"/>
        <v>177</v>
      </c>
      <c r="M75" s="13">
        <f t="shared" si="6"/>
        <v>0</v>
      </c>
      <c r="N75" s="13">
        <f t="shared" si="7"/>
        <v>0</v>
      </c>
      <c r="O75" s="14">
        <f t="shared" si="8"/>
        <v>177</v>
      </c>
    </row>
    <row r="76" spans="1:15" x14ac:dyDescent="0.2">
      <c r="A76" s="11">
        <v>1</v>
      </c>
      <c r="B76" s="11"/>
      <c r="C76" s="11"/>
      <c r="D76" s="11">
        <f t="shared" si="5"/>
        <v>1</v>
      </c>
      <c r="E76" s="11">
        <v>1</v>
      </c>
      <c r="F76" s="12">
        <v>44698</v>
      </c>
      <c r="G76" s="12">
        <v>44698</v>
      </c>
      <c r="H76" s="6" t="s">
        <v>59</v>
      </c>
      <c r="I76" s="6" t="s">
        <v>11</v>
      </c>
      <c r="J76" s="6" t="s">
        <v>124</v>
      </c>
      <c r="K76" s="13">
        <v>4307</v>
      </c>
      <c r="L76" s="13">
        <f t="shared" si="9"/>
        <v>4307</v>
      </c>
      <c r="M76" s="13">
        <f t="shared" si="6"/>
        <v>0</v>
      </c>
      <c r="N76" s="13">
        <f t="shared" si="7"/>
        <v>0</v>
      </c>
      <c r="O76" s="14">
        <f t="shared" si="8"/>
        <v>4307</v>
      </c>
    </row>
    <row r="77" spans="1:15" x14ac:dyDescent="0.2">
      <c r="A77" s="11">
        <v>2</v>
      </c>
      <c r="B77" s="11"/>
      <c r="C77" s="11"/>
      <c r="D77" s="11">
        <f t="shared" si="5"/>
        <v>2</v>
      </c>
      <c r="E77" s="11">
        <v>2</v>
      </c>
      <c r="F77" s="12">
        <v>44718</v>
      </c>
      <c r="G77" s="12">
        <v>44718</v>
      </c>
      <c r="H77" s="6" t="s">
        <v>39</v>
      </c>
      <c r="I77" s="6" t="s">
        <v>11</v>
      </c>
      <c r="J77" s="6" t="s">
        <v>124</v>
      </c>
      <c r="K77" s="13">
        <v>442.5</v>
      </c>
      <c r="L77" s="13">
        <f t="shared" si="9"/>
        <v>885</v>
      </c>
      <c r="M77" s="13">
        <f t="shared" si="6"/>
        <v>0</v>
      </c>
      <c r="N77" s="13">
        <f t="shared" si="7"/>
        <v>0</v>
      </c>
      <c r="O77" s="14">
        <f t="shared" si="8"/>
        <v>885</v>
      </c>
    </row>
    <row r="78" spans="1:15" x14ac:dyDescent="0.2">
      <c r="A78" s="11">
        <v>2</v>
      </c>
      <c r="B78" s="11"/>
      <c r="C78" s="11"/>
      <c r="D78" s="11">
        <f t="shared" si="5"/>
        <v>2</v>
      </c>
      <c r="E78" s="11">
        <v>2</v>
      </c>
      <c r="F78" s="12">
        <v>44718</v>
      </c>
      <c r="G78" s="12">
        <v>44718</v>
      </c>
      <c r="H78" s="6" t="s">
        <v>65</v>
      </c>
      <c r="I78" s="6" t="s">
        <v>11</v>
      </c>
      <c r="J78" s="6" t="s">
        <v>124</v>
      </c>
      <c r="K78" s="13">
        <v>442.5</v>
      </c>
      <c r="L78" s="13">
        <f t="shared" si="9"/>
        <v>885</v>
      </c>
      <c r="M78" s="13">
        <f t="shared" si="6"/>
        <v>0</v>
      </c>
      <c r="N78" s="13">
        <f t="shared" si="7"/>
        <v>0</v>
      </c>
      <c r="O78" s="14">
        <f t="shared" si="8"/>
        <v>885</v>
      </c>
    </row>
    <row r="79" spans="1:15" x14ac:dyDescent="0.2">
      <c r="A79" s="11">
        <v>4</v>
      </c>
      <c r="B79" s="11"/>
      <c r="C79" s="11"/>
      <c r="D79" s="11">
        <f t="shared" si="5"/>
        <v>4</v>
      </c>
      <c r="E79" s="11">
        <v>4</v>
      </c>
      <c r="F79" s="12">
        <v>44720</v>
      </c>
      <c r="G79" s="12">
        <v>44720</v>
      </c>
      <c r="H79" s="6" t="s">
        <v>198</v>
      </c>
      <c r="I79" s="6" t="s">
        <v>19</v>
      </c>
      <c r="J79" s="6" t="s">
        <v>124</v>
      </c>
      <c r="K79" s="13">
        <v>289.10000000000002</v>
      </c>
      <c r="L79" s="13">
        <f t="shared" si="9"/>
        <v>1156.4000000000001</v>
      </c>
      <c r="M79" s="13">
        <f t="shared" si="6"/>
        <v>0</v>
      </c>
      <c r="N79" s="13">
        <f t="shared" si="7"/>
        <v>0</v>
      </c>
      <c r="O79" s="14">
        <f t="shared" si="8"/>
        <v>1156.4000000000001</v>
      </c>
    </row>
    <row r="80" spans="1:15" x14ac:dyDescent="0.2">
      <c r="A80" s="11">
        <v>13</v>
      </c>
      <c r="B80" s="11">
        <f>2+2</f>
        <v>4</v>
      </c>
      <c r="C80" s="11"/>
      <c r="D80" s="11">
        <f t="shared" si="5"/>
        <v>17</v>
      </c>
      <c r="E80" s="11">
        <v>17</v>
      </c>
      <c r="F80" s="12">
        <v>44733</v>
      </c>
      <c r="G80" s="12">
        <v>44733</v>
      </c>
      <c r="H80" s="6" t="s">
        <v>20</v>
      </c>
      <c r="I80" s="6" t="s">
        <v>19</v>
      </c>
      <c r="J80" s="6" t="s">
        <v>124</v>
      </c>
      <c r="K80" s="13">
        <v>87.32</v>
      </c>
      <c r="L80" s="13">
        <f t="shared" si="9"/>
        <v>1135.1599999999999</v>
      </c>
      <c r="M80" s="13">
        <f t="shared" si="6"/>
        <v>349.28</v>
      </c>
      <c r="N80" s="13">
        <f t="shared" si="7"/>
        <v>0</v>
      </c>
      <c r="O80" s="14">
        <f t="shared" si="8"/>
        <v>1484.4399999999998</v>
      </c>
    </row>
    <row r="81" spans="1:15" x14ac:dyDescent="0.2">
      <c r="A81" s="11">
        <v>3</v>
      </c>
      <c r="B81" s="11"/>
      <c r="C81" s="11"/>
      <c r="D81" s="11">
        <f t="shared" ref="D81:D112" si="10">A81+B81-C81</f>
        <v>3</v>
      </c>
      <c r="E81" s="11">
        <v>3</v>
      </c>
      <c r="F81" s="12">
        <v>44733</v>
      </c>
      <c r="G81" s="12">
        <v>44733</v>
      </c>
      <c r="H81" s="6" t="s">
        <v>164</v>
      </c>
      <c r="I81" s="6" t="s">
        <v>13</v>
      </c>
      <c r="J81" s="6" t="s">
        <v>124</v>
      </c>
      <c r="K81" s="13">
        <v>383.5</v>
      </c>
      <c r="L81" s="13">
        <f t="shared" si="9"/>
        <v>1150.5</v>
      </c>
      <c r="M81" s="13">
        <f t="shared" ref="M81:M112" si="11">K81*B81</f>
        <v>0</v>
      </c>
      <c r="N81" s="13">
        <f t="shared" ref="N81:N112" si="12">K81*C81</f>
        <v>0</v>
      </c>
      <c r="O81" s="14">
        <f t="shared" ref="O81:O112" si="13">+L81+M81-N81</f>
        <v>1150.5</v>
      </c>
    </row>
    <row r="82" spans="1:15" ht="15.75" x14ac:dyDescent="0.25">
      <c r="A82" s="11">
        <v>5</v>
      </c>
      <c r="B82" s="7"/>
      <c r="C82" s="11"/>
      <c r="D82" s="11">
        <f t="shared" si="10"/>
        <v>5</v>
      </c>
      <c r="E82" s="11">
        <v>5</v>
      </c>
      <c r="F82" s="12">
        <v>44733</v>
      </c>
      <c r="G82" s="12">
        <v>44733</v>
      </c>
      <c r="H82" s="6" t="s">
        <v>110</v>
      </c>
      <c r="I82" s="6" t="s">
        <v>13</v>
      </c>
      <c r="J82" s="6" t="s">
        <v>124</v>
      </c>
      <c r="K82" s="13">
        <v>265.5</v>
      </c>
      <c r="L82" s="13">
        <f t="shared" si="9"/>
        <v>1327.5</v>
      </c>
      <c r="M82" s="13">
        <f t="shared" si="11"/>
        <v>0</v>
      </c>
      <c r="N82" s="13">
        <f t="shared" si="12"/>
        <v>0</v>
      </c>
      <c r="O82" s="14">
        <f t="shared" si="13"/>
        <v>1327.5</v>
      </c>
    </row>
    <row r="83" spans="1:15" x14ac:dyDescent="0.2">
      <c r="A83" s="11">
        <v>6</v>
      </c>
      <c r="B83" s="11"/>
      <c r="C83" s="11"/>
      <c r="D83" s="11">
        <f t="shared" si="10"/>
        <v>6</v>
      </c>
      <c r="E83" s="11">
        <v>6</v>
      </c>
      <c r="F83" s="12">
        <v>44679</v>
      </c>
      <c r="G83" s="12">
        <v>44679</v>
      </c>
      <c r="H83" s="6" t="s">
        <v>24</v>
      </c>
      <c r="I83" s="6" t="s">
        <v>12</v>
      </c>
      <c r="J83" s="6" t="s">
        <v>124</v>
      </c>
      <c r="K83" s="13">
        <v>177</v>
      </c>
      <c r="L83" s="13">
        <f t="shared" si="9"/>
        <v>1062</v>
      </c>
      <c r="M83" s="13">
        <f t="shared" si="11"/>
        <v>0</v>
      </c>
      <c r="N83" s="13">
        <f t="shared" si="12"/>
        <v>0</v>
      </c>
      <c r="O83" s="14">
        <f t="shared" si="13"/>
        <v>1062</v>
      </c>
    </row>
    <row r="84" spans="1:15" x14ac:dyDescent="0.2">
      <c r="A84" s="11">
        <v>6</v>
      </c>
      <c r="B84" s="11"/>
      <c r="C84" s="11"/>
      <c r="D84" s="11">
        <f t="shared" si="10"/>
        <v>6</v>
      </c>
      <c r="E84" s="11">
        <v>6</v>
      </c>
      <c r="F84" s="12">
        <v>44718</v>
      </c>
      <c r="G84" s="12">
        <v>44718</v>
      </c>
      <c r="H84" s="6" t="s">
        <v>52</v>
      </c>
      <c r="I84" s="6" t="s">
        <v>11</v>
      </c>
      <c r="J84" s="6" t="s">
        <v>124</v>
      </c>
      <c r="K84" s="13">
        <v>135.69999999999999</v>
      </c>
      <c r="L84" s="13">
        <f t="shared" si="9"/>
        <v>814.19999999999993</v>
      </c>
      <c r="M84" s="13">
        <f t="shared" si="11"/>
        <v>0</v>
      </c>
      <c r="N84" s="13">
        <f t="shared" si="12"/>
        <v>0</v>
      </c>
      <c r="O84" s="14">
        <f t="shared" si="13"/>
        <v>814.19999999999993</v>
      </c>
    </row>
    <row r="85" spans="1:15" x14ac:dyDescent="0.2">
      <c r="A85" s="11">
        <v>4</v>
      </c>
      <c r="B85" s="11"/>
      <c r="C85" s="11"/>
      <c r="D85" s="11">
        <f t="shared" si="10"/>
        <v>4</v>
      </c>
      <c r="E85" s="11">
        <v>4</v>
      </c>
      <c r="F85" s="12">
        <v>44718</v>
      </c>
      <c r="G85" s="12">
        <v>44718</v>
      </c>
      <c r="H85" s="6" t="s">
        <v>182</v>
      </c>
      <c r="I85" s="6" t="s">
        <v>11</v>
      </c>
      <c r="J85" s="6" t="s">
        <v>124</v>
      </c>
      <c r="K85" s="13">
        <v>165.2</v>
      </c>
      <c r="L85" s="13">
        <f t="shared" si="9"/>
        <v>660.8</v>
      </c>
      <c r="M85" s="13">
        <f t="shared" si="11"/>
        <v>0</v>
      </c>
      <c r="N85" s="13">
        <f t="shared" si="12"/>
        <v>0</v>
      </c>
      <c r="O85" s="14">
        <f t="shared" si="13"/>
        <v>660.8</v>
      </c>
    </row>
    <row r="86" spans="1:15" x14ac:dyDescent="0.2">
      <c r="A86" s="11">
        <v>64</v>
      </c>
      <c r="B86" s="11">
        <f>1+2</f>
        <v>3</v>
      </c>
      <c r="C86" s="11"/>
      <c r="D86" s="11">
        <f t="shared" si="10"/>
        <v>67</v>
      </c>
      <c r="E86" s="11">
        <v>67</v>
      </c>
      <c r="F86" s="12">
        <v>44718</v>
      </c>
      <c r="G86" s="12">
        <v>44718</v>
      </c>
      <c r="H86" s="6" t="s">
        <v>26</v>
      </c>
      <c r="I86" s="6" t="s">
        <v>11</v>
      </c>
      <c r="J86" s="6" t="s">
        <v>124</v>
      </c>
      <c r="K86" s="13">
        <v>17.7</v>
      </c>
      <c r="L86" s="13">
        <f t="shared" si="9"/>
        <v>1132.8</v>
      </c>
      <c r="M86" s="13">
        <f t="shared" si="11"/>
        <v>53.099999999999994</v>
      </c>
      <c r="N86" s="13">
        <f t="shared" si="12"/>
        <v>0</v>
      </c>
      <c r="O86" s="14">
        <f t="shared" si="13"/>
        <v>1185.8999999999999</v>
      </c>
    </row>
    <row r="87" spans="1:15" x14ac:dyDescent="0.2">
      <c r="A87" s="11">
        <v>900</v>
      </c>
      <c r="B87" s="11"/>
      <c r="C87" s="11"/>
      <c r="D87" s="11">
        <f t="shared" si="10"/>
        <v>900</v>
      </c>
      <c r="E87" s="11">
        <v>900</v>
      </c>
      <c r="F87" s="12">
        <v>44733</v>
      </c>
      <c r="G87" s="12">
        <v>44733</v>
      </c>
      <c r="H87" s="6" t="s">
        <v>161</v>
      </c>
      <c r="I87" s="6" t="s">
        <v>11</v>
      </c>
      <c r="J87" s="6" t="s">
        <v>124</v>
      </c>
      <c r="K87" s="13">
        <v>3.89</v>
      </c>
      <c r="L87" s="13">
        <f t="shared" si="9"/>
        <v>3501</v>
      </c>
      <c r="M87" s="13">
        <f t="shared" si="11"/>
        <v>0</v>
      </c>
      <c r="N87" s="13">
        <f t="shared" si="12"/>
        <v>0</v>
      </c>
      <c r="O87" s="14">
        <f t="shared" si="13"/>
        <v>3501</v>
      </c>
    </row>
    <row r="88" spans="1:15" x14ac:dyDescent="0.2">
      <c r="A88" s="11">
        <v>600</v>
      </c>
      <c r="B88" s="11"/>
      <c r="C88" s="11">
        <v>200</v>
      </c>
      <c r="D88" s="11">
        <f t="shared" si="10"/>
        <v>400</v>
      </c>
      <c r="E88" s="11">
        <v>400</v>
      </c>
      <c r="F88" s="12">
        <v>44733</v>
      </c>
      <c r="G88" s="12">
        <v>44733</v>
      </c>
      <c r="H88" s="6" t="s">
        <v>188</v>
      </c>
      <c r="I88" s="6" t="s">
        <v>11</v>
      </c>
      <c r="J88" s="6" t="s">
        <v>124</v>
      </c>
      <c r="K88" s="13">
        <v>0.14000000000000001</v>
      </c>
      <c r="L88" s="13">
        <f t="shared" si="9"/>
        <v>84.000000000000014</v>
      </c>
      <c r="M88" s="13">
        <f t="shared" si="11"/>
        <v>0</v>
      </c>
      <c r="N88" s="13">
        <f t="shared" si="12"/>
        <v>28.000000000000004</v>
      </c>
      <c r="O88" s="14">
        <f t="shared" si="13"/>
        <v>56.000000000000014</v>
      </c>
    </row>
    <row r="89" spans="1:15" x14ac:dyDescent="0.2">
      <c r="A89" s="11">
        <v>2700</v>
      </c>
      <c r="B89" s="11"/>
      <c r="C89" s="11">
        <v>1200</v>
      </c>
      <c r="D89" s="11">
        <f t="shared" si="10"/>
        <v>1500</v>
      </c>
      <c r="E89" s="11">
        <v>1500</v>
      </c>
      <c r="F89" s="12">
        <v>44733</v>
      </c>
      <c r="G89" s="12">
        <v>44733</v>
      </c>
      <c r="H89" s="6" t="s">
        <v>200</v>
      </c>
      <c r="I89" s="6" t="s">
        <v>11</v>
      </c>
      <c r="J89" s="6" t="s">
        <v>124</v>
      </c>
      <c r="K89" s="13">
        <v>0.14000000000000001</v>
      </c>
      <c r="L89" s="13">
        <f t="shared" si="9"/>
        <v>378.00000000000006</v>
      </c>
      <c r="M89" s="13">
        <f t="shared" si="11"/>
        <v>0</v>
      </c>
      <c r="N89" s="13">
        <f t="shared" si="12"/>
        <v>168.00000000000003</v>
      </c>
      <c r="O89" s="14">
        <f t="shared" si="13"/>
        <v>210.00000000000003</v>
      </c>
    </row>
    <row r="90" spans="1:15" x14ac:dyDescent="0.2">
      <c r="A90" s="11">
        <v>500</v>
      </c>
      <c r="B90" s="11"/>
      <c r="C90" s="11">
        <v>100</v>
      </c>
      <c r="D90" s="11">
        <f t="shared" si="10"/>
        <v>400</v>
      </c>
      <c r="E90" s="11">
        <v>400</v>
      </c>
      <c r="F90" s="12">
        <v>44733</v>
      </c>
      <c r="G90" s="12">
        <v>44733</v>
      </c>
      <c r="H90" s="6" t="s">
        <v>181</v>
      </c>
      <c r="I90" s="6" t="s">
        <v>11</v>
      </c>
      <c r="J90" s="6" t="s">
        <v>124</v>
      </c>
      <c r="K90" s="13">
        <v>0.14000000000000001</v>
      </c>
      <c r="L90" s="13">
        <f t="shared" si="9"/>
        <v>70</v>
      </c>
      <c r="M90" s="13">
        <f t="shared" si="11"/>
        <v>0</v>
      </c>
      <c r="N90" s="13">
        <f t="shared" si="12"/>
        <v>14.000000000000002</v>
      </c>
      <c r="O90" s="14">
        <f t="shared" si="13"/>
        <v>56</v>
      </c>
    </row>
    <row r="91" spans="1:15" x14ac:dyDescent="0.2">
      <c r="A91" s="11">
        <v>2000</v>
      </c>
      <c r="B91" s="11"/>
      <c r="C91" s="11">
        <v>400</v>
      </c>
      <c r="D91" s="11">
        <f t="shared" si="10"/>
        <v>1600</v>
      </c>
      <c r="E91" s="11">
        <v>1600</v>
      </c>
      <c r="F91" s="12">
        <v>44733</v>
      </c>
      <c r="G91" s="12">
        <v>44733</v>
      </c>
      <c r="H91" s="6" t="s">
        <v>37</v>
      </c>
      <c r="I91" s="6" t="s">
        <v>11</v>
      </c>
      <c r="J91" s="6" t="s">
        <v>124</v>
      </c>
      <c r="K91" s="13">
        <v>1.06</v>
      </c>
      <c r="L91" s="13">
        <f t="shared" si="9"/>
        <v>2120</v>
      </c>
      <c r="M91" s="13">
        <f t="shared" si="11"/>
        <v>0</v>
      </c>
      <c r="N91" s="13">
        <f t="shared" si="12"/>
        <v>424</v>
      </c>
      <c r="O91" s="14">
        <f t="shared" si="13"/>
        <v>1696</v>
      </c>
    </row>
    <row r="92" spans="1:15" x14ac:dyDescent="0.2">
      <c r="A92" s="11">
        <v>300</v>
      </c>
      <c r="B92" s="11"/>
      <c r="C92" s="11">
        <v>150</v>
      </c>
      <c r="D92" s="11">
        <f t="shared" si="10"/>
        <v>150</v>
      </c>
      <c r="E92" s="11">
        <v>150</v>
      </c>
      <c r="F92" s="12">
        <v>44733</v>
      </c>
      <c r="G92" s="12">
        <v>44733</v>
      </c>
      <c r="H92" s="6" t="s">
        <v>38</v>
      </c>
      <c r="I92" s="6" t="s">
        <v>11</v>
      </c>
      <c r="J92" s="6" t="s">
        <v>124</v>
      </c>
      <c r="K92" s="13">
        <v>10.56</v>
      </c>
      <c r="L92" s="13">
        <f t="shared" si="9"/>
        <v>3168</v>
      </c>
      <c r="M92" s="13">
        <f t="shared" si="11"/>
        <v>0</v>
      </c>
      <c r="N92" s="13">
        <f t="shared" si="12"/>
        <v>1584</v>
      </c>
      <c r="O92" s="14">
        <f t="shared" si="13"/>
        <v>1584</v>
      </c>
    </row>
    <row r="93" spans="1:15" x14ac:dyDescent="0.2">
      <c r="A93" s="11">
        <v>12</v>
      </c>
      <c r="B93" s="11">
        <v>1</v>
      </c>
      <c r="C93" s="11"/>
      <c r="D93" s="11">
        <f t="shared" si="10"/>
        <v>13</v>
      </c>
      <c r="E93" s="11">
        <v>13</v>
      </c>
      <c r="F93" s="12">
        <v>44720</v>
      </c>
      <c r="G93" s="12">
        <v>44720</v>
      </c>
      <c r="H93" s="6" t="s">
        <v>162</v>
      </c>
      <c r="I93" s="6" t="s">
        <v>19</v>
      </c>
      <c r="J93" s="6" t="s">
        <v>124</v>
      </c>
      <c r="K93" s="13">
        <v>215.35</v>
      </c>
      <c r="L93" s="13">
        <f t="shared" si="9"/>
        <v>2584.1999999999998</v>
      </c>
      <c r="M93" s="13">
        <f t="shared" si="11"/>
        <v>215.35</v>
      </c>
      <c r="N93" s="13">
        <f t="shared" si="12"/>
        <v>0</v>
      </c>
      <c r="O93" s="14">
        <f t="shared" si="13"/>
        <v>2799.5499999999997</v>
      </c>
    </row>
    <row r="94" spans="1:15" x14ac:dyDescent="0.2">
      <c r="A94" s="11">
        <v>0</v>
      </c>
      <c r="B94" s="11">
        <v>40</v>
      </c>
      <c r="C94" s="11"/>
      <c r="D94" s="11">
        <f t="shared" si="10"/>
        <v>40</v>
      </c>
      <c r="E94" s="11">
        <v>40</v>
      </c>
      <c r="F94" s="12">
        <v>44917</v>
      </c>
      <c r="G94" s="12">
        <v>44917</v>
      </c>
      <c r="H94" s="6" t="s">
        <v>30</v>
      </c>
      <c r="I94" s="6" t="s">
        <v>11</v>
      </c>
      <c r="J94" s="6" t="s">
        <v>124</v>
      </c>
      <c r="K94" s="13">
        <v>53.1</v>
      </c>
      <c r="L94" s="13">
        <f t="shared" si="9"/>
        <v>0</v>
      </c>
      <c r="M94" s="13">
        <f t="shared" si="11"/>
        <v>2124</v>
      </c>
      <c r="N94" s="13">
        <f t="shared" si="12"/>
        <v>0</v>
      </c>
      <c r="O94" s="14">
        <f t="shared" si="13"/>
        <v>2124</v>
      </c>
    </row>
    <row r="95" spans="1:15" x14ac:dyDescent="0.2">
      <c r="A95" s="11">
        <v>15</v>
      </c>
      <c r="B95" s="11"/>
      <c r="C95" s="11">
        <v>2</v>
      </c>
      <c r="D95" s="11">
        <f t="shared" si="10"/>
        <v>13</v>
      </c>
      <c r="E95" s="11">
        <v>13</v>
      </c>
      <c r="F95" s="12">
        <v>44698</v>
      </c>
      <c r="G95" s="12">
        <v>44698</v>
      </c>
      <c r="H95" s="6" t="s">
        <v>31</v>
      </c>
      <c r="I95" s="6" t="s">
        <v>11</v>
      </c>
      <c r="J95" s="6" t="s">
        <v>124</v>
      </c>
      <c r="K95" s="13">
        <v>53.1</v>
      </c>
      <c r="L95" s="13">
        <f t="shared" ref="L95:L126" si="14">+A95*K95</f>
        <v>796.5</v>
      </c>
      <c r="M95" s="13">
        <f t="shared" si="11"/>
        <v>0</v>
      </c>
      <c r="N95" s="13">
        <f t="shared" si="12"/>
        <v>106.2</v>
      </c>
      <c r="O95" s="14">
        <f t="shared" si="13"/>
        <v>690.3</v>
      </c>
    </row>
    <row r="96" spans="1:15" x14ac:dyDescent="0.2">
      <c r="A96" s="11">
        <v>3</v>
      </c>
      <c r="B96" s="11"/>
      <c r="C96" s="11"/>
      <c r="D96" s="11">
        <f t="shared" si="10"/>
        <v>3</v>
      </c>
      <c r="E96" s="11">
        <v>3</v>
      </c>
      <c r="F96" s="12">
        <v>44720</v>
      </c>
      <c r="G96" s="12">
        <v>44720</v>
      </c>
      <c r="H96" s="6" t="s">
        <v>53</v>
      </c>
      <c r="I96" s="6" t="s">
        <v>11</v>
      </c>
      <c r="J96" s="6" t="s">
        <v>124</v>
      </c>
      <c r="K96" s="13">
        <v>186.06</v>
      </c>
      <c r="L96" s="13">
        <f t="shared" si="14"/>
        <v>558.18000000000006</v>
      </c>
      <c r="M96" s="13">
        <f t="shared" si="11"/>
        <v>0</v>
      </c>
      <c r="N96" s="13">
        <f t="shared" si="12"/>
        <v>0</v>
      </c>
      <c r="O96" s="14">
        <f t="shared" si="13"/>
        <v>558.18000000000006</v>
      </c>
    </row>
    <row r="97" spans="1:15" x14ac:dyDescent="0.2">
      <c r="A97" s="11">
        <v>3</v>
      </c>
      <c r="B97" s="11"/>
      <c r="C97" s="11"/>
      <c r="D97" s="11">
        <f t="shared" si="10"/>
        <v>3</v>
      </c>
      <c r="E97" s="11">
        <v>3</v>
      </c>
      <c r="F97" s="12">
        <v>44720</v>
      </c>
      <c r="G97" s="12">
        <v>44720</v>
      </c>
      <c r="H97" s="6" t="s">
        <v>114</v>
      </c>
      <c r="I97" s="6" t="s">
        <v>11</v>
      </c>
      <c r="J97" s="6" t="s">
        <v>124</v>
      </c>
      <c r="K97" s="13">
        <v>218.3</v>
      </c>
      <c r="L97" s="13">
        <f t="shared" si="14"/>
        <v>654.90000000000009</v>
      </c>
      <c r="M97" s="13">
        <f t="shared" si="11"/>
        <v>0</v>
      </c>
      <c r="N97" s="13">
        <f t="shared" si="12"/>
        <v>0</v>
      </c>
      <c r="O97" s="14">
        <f t="shared" si="13"/>
        <v>654.90000000000009</v>
      </c>
    </row>
    <row r="98" spans="1:15" x14ac:dyDescent="0.2">
      <c r="A98" s="11">
        <v>2</v>
      </c>
      <c r="B98" s="11">
        <v>30</v>
      </c>
      <c r="C98" s="11"/>
      <c r="D98" s="11">
        <f t="shared" si="10"/>
        <v>32</v>
      </c>
      <c r="E98" s="11">
        <v>32</v>
      </c>
      <c r="F98" s="12">
        <v>44916</v>
      </c>
      <c r="G98" s="12">
        <v>44916</v>
      </c>
      <c r="H98" s="6" t="s">
        <v>16</v>
      </c>
      <c r="I98" s="6" t="s">
        <v>11</v>
      </c>
      <c r="J98" s="6" t="s">
        <v>124</v>
      </c>
      <c r="K98" s="13">
        <v>106.2</v>
      </c>
      <c r="L98" s="13">
        <f t="shared" si="14"/>
        <v>212.4</v>
      </c>
      <c r="M98" s="13">
        <f t="shared" si="11"/>
        <v>3186</v>
      </c>
      <c r="N98" s="13">
        <f t="shared" si="12"/>
        <v>0</v>
      </c>
      <c r="O98" s="14">
        <f t="shared" si="13"/>
        <v>3398.4</v>
      </c>
    </row>
    <row r="99" spans="1:15" x14ac:dyDescent="0.2">
      <c r="A99" s="11">
        <v>1</v>
      </c>
      <c r="B99" s="11"/>
      <c r="C99" s="11"/>
      <c r="D99" s="11">
        <f t="shared" si="10"/>
        <v>1</v>
      </c>
      <c r="E99" s="11">
        <v>1</v>
      </c>
      <c r="F99" s="12">
        <v>44665</v>
      </c>
      <c r="G99" s="12">
        <v>44665</v>
      </c>
      <c r="H99" s="6" t="s">
        <v>64</v>
      </c>
      <c r="I99" s="6" t="s">
        <v>11</v>
      </c>
      <c r="J99" s="6" t="s">
        <v>124</v>
      </c>
      <c r="K99" s="13">
        <v>6350.76</v>
      </c>
      <c r="L99" s="13">
        <f t="shared" si="14"/>
        <v>6350.76</v>
      </c>
      <c r="M99" s="13">
        <f t="shared" si="11"/>
        <v>0</v>
      </c>
      <c r="N99" s="13">
        <f t="shared" si="12"/>
        <v>0</v>
      </c>
      <c r="O99" s="14">
        <f t="shared" si="13"/>
        <v>6350.76</v>
      </c>
    </row>
    <row r="100" spans="1:15" x14ac:dyDescent="0.2">
      <c r="A100" s="11">
        <v>2</v>
      </c>
      <c r="B100" s="11"/>
      <c r="C100" s="11"/>
      <c r="D100" s="11">
        <f t="shared" si="10"/>
        <v>2</v>
      </c>
      <c r="E100" s="11">
        <v>2</v>
      </c>
      <c r="F100" s="12">
        <v>44665</v>
      </c>
      <c r="G100" s="12">
        <v>44665</v>
      </c>
      <c r="H100" s="6" t="s">
        <v>51</v>
      </c>
      <c r="I100" s="6" t="s">
        <v>11</v>
      </c>
      <c r="J100" s="6" t="s">
        <v>124</v>
      </c>
      <c r="K100" s="13">
        <v>1121</v>
      </c>
      <c r="L100" s="13">
        <f t="shared" si="14"/>
        <v>2242</v>
      </c>
      <c r="M100" s="13">
        <f t="shared" si="11"/>
        <v>0</v>
      </c>
      <c r="N100" s="13">
        <f t="shared" si="12"/>
        <v>0</v>
      </c>
      <c r="O100" s="14">
        <f t="shared" si="13"/>
        <v>2242</v>
      </c>
    </row>
    <row r="101" spans="1:15" x14ac:dyDescent="0.2">
      <c r="A101" s="11"/>
      <c r="B101" s="11">
        <v>40</v>
      </c>
      <c r="C101" s="11"/>
      <c r="D101" s="11">
        <f t="shared" si="10"/>
        <v>40</v>
      </c>
      <c r="E101" s="11">
        <v>40</v>
      </c>
      <c r="F101" s="12">
        <v>44551</v>
      </c>
      <c r="G101" s="12">
        <v>44551</v>
      </c>
      <c r="H101" s="6" t="s">
        <v>218</v>
      </c>
      <c r="I101" s="6" t="s">
        <v>11</v>
      </c>
      <c r="J101" s="6" t="s">
        <v>123</v>
      </c>
      <c r="K101" s="13">
        <v>365.8</v>
      </c>
      <c r="L101" s="13">
        <f t="shared" si="14"/>
        <v>0</v>
      </c>
      <c r="M101" s="13">
        <f t="shared" si="11"/>
        <v>14632</v>
      </c>
      <c r="N101" s="13">
        <f t="shared" si="12"/>
        <v>0</v>
      </c>
      <c r="O101" s="14">
        <f t="shared" si="13"/>
        <v>14632</v>
      </c>
    </row>
    <row r="102" spans="1:15" x14ac:dyDescent="0.2">
      <c r="A102" s="11">
        <v>11</v>
      </c>
      <c r="B102" s="11">
        <v>12</v>
      </c>
      <c r="C102" s="11"/>
      <c r="D102" s="11">
        <f t="shared" si="10"/>
        <v>23</v>
      </c>
      <c r="E102" s="11">
        <v>23</v>
      </c>
      <c r="F102" s="12">
        <v>44726</v>
      </c>
      <c r="G102" s="12">
        <v>44726</v>
      </c>
      <c r="H102" s="6" t="s">
        <v>165</v>
      </c>
      <c r="I102" s="6" t="s">
        <v>11</v>
      </c>
      <c r="J102" s="6" t="s">
        <v>123</v>
      </c>
      <c r="K102" s="13">
        <v>212.16</v>
      </c>
      <c r="L102" s="13">
        <f t="shared" si="14"/>
        <v>2333.7599999999998</v>
      </c>
      <c r="M102" s="13">
        <f t="shared" si="11"/>
        <v>2545.92</v>
      </c>
      <c r="N102" s="13">
        <f t="shared" si="12"/>
        <v>0</v>
      </c>
      <c r="O102" s="14">
        <f t="shared" si="13"/>
        <v>4879.68</v>
      </c>
    </row>
    <row r="103" spans="1:15" x14ac:dyDescent="0.2">
      <c r="A103" s="11">
        <v>10</v>
      </c>
      <c r="B103" s="11"/>
      <c r="C103" s="11"/>
      <c r="D103" s="11">
        <f t="shared" si="10"/>
        <v>10</v>
      </c>
      <c r="E103" s="11">
        <v>10</v>
      </c>
      <c r="F103" s="12">
        <v>44726</v>
      </c>
      <c r="G103" s="12">
        <v>44726</v>
      </c>
      <c r="H103" s="6" t="s">
        <v>106</v>
      </c>
      <c r="I103" s="6" t="s">
        <v>11</v>
      </c>
      <c r="J103" s="6" t="s">
        <v>123</v>
      </c>
      <c r="K103" s="13">
        <v>41.3</v>
      </c>
      <c r="L103" s="13">
        <f t="shared" si="14"/>
        <v>413</v>
      </c>
      <c r="M103" s="13">
        <f t="shared" si="11"/>
        <v>0</v>
      </c>
      <c r="N103" s="13">
        <f t="shared" si="12"/>
        <v>0</v>
      </c>
      <c r="O103" s="14">
        <f t="shared" si="13"/>
        <v>413</v>
      </c>
    </row>
    <row r="104" spans="1:15" x14ac:dyDescent="0.2">
      <c r="A104" s="11"/>
      <c r="B104" s="11">
        <v>50</v>
      </c>
      <c r="C104" s="11"/>
      <c r="D104" s="11">
        <f t="shared" si="10"/>
        <v>50</v>
      </c>
      <c r="E104" s="11">
        <v>50</v>
      </c>
      <c r="F104" s="12">
        <v>44916</v>
      </c>
      <c r="G104" s="12">
        <v>44916</v>
      </c>
      <c r="H104" s="6" t="s">
        <v>213</v>
      </c>
      <c r="I104" s="6" t="s">
        <v>11</v>
      </c>
      <c r="J104" s="6" t="s">
        <v>123</v>
      </c>
      <c r="K104" s="13">
        <v>472</v>
      </c>
      <c r="L104" s="13">
        <f t="shared" si="14"/>
        <v>0</v>
      </c>
      <c r="M104" s="13">
        <f t="shared" si="11"/>
        <v>23600</v>
      </c>
      <c r="N104" s="13">
        <f t="shared" si="12"/>
        <v>0</v>
      </c>
      <c r="O104" s="14">
        <f t="shared" si="13"/>
        <v>23600</v>
      </c>
    </row>
    <row r="105" spans="1:15" x14ac:dyDescent="0.2">
      <c r="A105" s="11">
        <v>14</v>
      </c>
      <c r="B105" s="11"/>
      <c r="C105" s="11"/>
      <c r="D105" s="11">
        <f t="shared" si="10"/>
        <v>14</v>
      </c>
      <c r="E105" s="11">
        <v>14</v>
      </c>
      <c r="F105" s="12">
        <v>44715</v>
      </c>
      <c r="G105" s="12">
        <v>44715</v>
      </c>
      <c r="H105" s="6" t="s">
        <v>7</v>
      </c>
      <c r="I105" s="6" t="s">
        <v>12</v>
      </c>
      <c r="J105" s="6" t="s">
        <v>123</v>
      </c>
      <c r="K105" s="13">
        <v>38.94</v>
      </c>
      <c r="L105" s="13">
        <f t="shared" si="14"/>
        <v>545.16</v>
      </c>
      <c r="M105" s="13">
        <f t="shared" si="11"/>
        <v>0</v>
      </c>
      <c r="N105" s="13">
        <f t="shared" si="12"/>
        <v>0</v>
      </c>
      <c r="O105" s="14">
        <f t="shared" si="13"/>
        <v>545.16</v>
      </c>
    </row>
    <row r="106" spans="1:15" x14ac:dyDescent="0.2">
      <c r="A106" s="11">
        <v>54</v>
      </c>
      <c r="B106" s="11"/>
      <c r="C106" s="11"/>
      <c r="D106" s="11">
        <f t="shared" si="10"/>
        <v>54</v>
      </c>
      <c r="E106" s="11">
        <v>54</v>
      </c>
      <c r="F106" s="12">
        <v>44715</v>
      </c>
      <c r="G106" s="12">
        <v>44715</v>
      </c>
      <c r="H106" s="6" t="s">
        <v>1</v>
      </c>
      <c r="I106" s="6" t="s">
        <v>12</v>
      </c>
      <c r="J106" s="6" t="s">
        <v>123</v>
      </c>
      <c r="K106" s="13">
        <v>25.96</v>
      </c>
      <c r="L106" s="13">
        <f t="shared" si="14"/>
        <v>1401.8400000000001</v>
      </c>
      <c r="M106" s="13">
        <f t="shared" si="11"/>
        <v>0</v>
      </c>
      <c r="N106" s="13">
        <f t="shared" si="12"/>
        <v>0</v>
      </c>
      <c r="O106" s="14">
        <f t="shared" si="13"/>
        <v>1401.8400000000001</v>
      </c>
    </row>
    <row r="107" spans="1:15" x14ac:dyDescent="0.2">
      <c r="A107" s="11">
        <v>39</v>
      </c>
      <c r="B107" s="11">
        <v>30</v>
      </c>
      <c r="C107" s="11">
        <v>1</v>
      </c>
      <c r="D107" s="11">
        <f t="shared" si="10"/>
        <v>68</v>
      </c>
      <c r="E107" s="11">
        <v>68</v>
      </c>
      <c r="F107" s="12">
        <v>44916</v>
      </c>
      <c r="G107" s="12">
        <v>44916</v>
      </c>
      <c r="H107" s="6" t="s">
        <v>157</v>
      </c>
      <c r="I107" s="6" t="s">
        <v>11</v>
      </c>
      <c r="J107" s="6" t="s">
        <v>123</v>
      </c>
      <c r="K107" s="13">
        <v>251.8</v>
      </c>
      <c r="L107" s="13">
        <f t="shared" si="14"/>
        <v>9820.2000000000007</v>
      </c>
      <c r="M107" s="13">
        <f t="shared" si="11"/>
        <v>7554</v>
      </c>
      <c r="N107" s="13">
        <f t="shared" si="12"/>
        <v>251.8</v>
      </c>
      <c r="O107" s="14">
        <f t="shared" si="13"/>
        <v>17122.400000000001</v>
      </c>
    </row>
    <row r="108" spans="1:15" x14ac:dyDescent="0.2">
      <c r="A108" s="11">
        <v>10</v>
      </c>
      <c r="B108" s="11"/>
      <c r="C108" s="11">
        <v>1</v>
      </c>
      <c r="D108" s="11">
        <f t="shared" si="10"/>
        <v>9</v>
      </c>
      <c r="E108" s="11">
        <v>9</v>
      </c>
      <c r="F108" s="12">
        <v>44754</v>
      </c>
      <c r="G108" s="12">
        <v>44754</v>
      </c>
      <c r="H108" s="6" t="s">
        <v>67</v>
      </c>
      <c r="I108" s="6" t="s">
        <v>11</v>
      </c>
      <c r="J108" s="6" t="s">
        <v>123</v>
      </c>
      <c r="K108" s="13">
        <v>40.119999999999997</v>
      </c>
      <c r="L108" s="13">
        <f t="shared" si="14"/>
        <v>401.2</v>
      </c>
      <c r="M108" s="13">
        <f t="shared" si="11"/>
        <v>0</v>
      </c>
      <c r="N108" s="13">
        <f t="shared" si="12"/>
        <v>40.119999999999997</v>
      </c>
      <c r="O108" s="14">
        <f t="shared" si="13"/>
        <v>361.08</v>
      </c>
    </row>
    <row r="109" spans="1:15" x14ac:dyDescent="0.2">
      <c r="A109" s="11">
        <v>37</v>
      </c>
      <c r="B109" s="11"/>
      <c r="C109" s="11"/>
      <c r="D109" s="11">
        <f t="shared" si="10"/>
        <v>37</v>
      </c>
      <c r="E109" s="11">
        <v>37</v>
      </c>
      <c r="F109" s="12">
        <v>44754</v>
      </c>
      <c r="G109" s="12">
        <v>44754</v>
      </c>
      <c r="H109" s="6" t="s">
        <v>158</v>
      </c>
      <c r="I109" s="6" t="s">
        <v>11</v>
      </c>
      <c r="J109" s="6" t="s">
        <v>123</v>
      </c>
      <c r="K109" s="13">
        <v>37</v>
      </c>
      <c r="L109" s="13">
        <f t="shared" si="14"/>
        <v>1369</v>
      </c>
      <c r="M109" s="13">
        <f t="shared" si="11"/>
        <v>0</v>
      </c>
      <c r="N109" s="13">
        <f t="shared" si="12"/>
        <v>0</v>
      </c>
      <c r="O109" s="14">
        <f t="shared" si="13"/>
        <v>1369</v>
      </c>
    </row>
    <row r="110" spans="1:15" x14ac:dyDescent="0.2">
      <c r="A110" s="11"/>
      <c r="B110" s="11">
        <v>1</v>
      </c>
      <c r="C110" s="11"/>
      <c r="D110" s="11">
        <f t="shared" si="10"/>
        <v>1</v>
      </c>
      <c r="E110" s="11">
        <v>1</v>
      </c>
      <c r="F110" s="12">
        <v>44907</v>
      </c>
      <c r="G110" s="12">
        <v>44907</v>
      </c>
      <c r="H110" s="6" t="s">
        <v>239</v>
      </c>
      <c r="I110" s="6" t="s">
        <v>11</v>
      </c>
      <c r="J110" s="6" t="s">
        <v>123</v>
      </c>
      <c r="K110" s="13">
        <v>1596.41</v>
      </c>
      <c r="L110" s="13">
        <f t="shared" si="14"/>
        <v>0</v>
      </c>
      <c r="M110" s="13">
        <f t="shared" si="11"/>
        <v>1596.41</v>
      </c>
      <c r="N110" s="13">
        <f t="shared" si="12"/>
        <v>0</v>
      </c>
      <c r="O110" s="14">
        <f t="shared" si="13"/>
        <v>1596.41</v>
      </c>
    </row>
    <row r="111" spans="1:15" x14ac:dyDescent="0.2">
      <c r="A111" s="11">
        <v>4</v>
      </c>
      <c r="B111" s="11"/>
      <c r="C111" s="11"/>
      <c r="D111" s="11">
        <f t="shared" si="10"/>
        <v>4</v>
      </c>
      <c r="E111" s="11">
        <v>4</v>
      </c>
      <c r="F111" s="12">
        <v>44715</v>
      </c>
      <c r="G111" s="12">
        <v>44715</v>
      </c>
      <c r="H111" s="6" t="s">
        <v>68</v>
      </c>
      <c r="I111" s="6" t="s">
        <v>11</v>
      </c>
      <c r="J111" s="6" t="s">
        <v>123</v>
      </c>
      <c r="K111" s="13">
        <v>23.6</v>
      </c>
      <c r="L111" s="13">
        <f t="shared" si="14"/>
        <v>94.4</v>
      </c>
      <c r="M111" s="13">
        <f t="shared" si="11"/>
        <v>0</v>
      </c>
      <c r="N111" s="13">
        <f t="shared" si="12"/>
        <v>0</v>
      </c>
      <c r="O111" s="14">
        <f t="shared" si="13"/>
        <v>94.4</v>
      </c>
    </row>
    <row r="112" spans="1:15" x14ac:dyDescent="0.2">
      <c r="A112" s="11">
        <v>10</v>
      </c>
      <c r="B112" s="11"/>
      <c r="C112" s="11"/>
      <c r="D112" s="11">
        <f t="shared" si="10"/>
        <v>10</v>
      </c>
      <c r="E112" s="11">
        <v>10</v>
      </c>
      <c r="F112" s="12">
        <v>44696</v>
      </c>
      <c r="G112" s="12">
        <v>44696</v>
      </c>
      <c r="H112" s="6" t="s">
        <v>46</v>
      </c>
      <c r="I112" s="6" t="s">
        <v>11</v>
      </c>
      <c r="J112" s="6" t="s">
        <v>123</v>
      </c>
      <c r="K112" s="13">
        <v>53.1</v>
      </c>
      <c r="L112" s="13">
        <f t="shared" si="14"/>
        <v>531</v>
      </c>
      <c r="M112" s="13">
        <f t="shared" si="11"/>
        <v>0</v>
      </c>
      <c r="N112" s="13">
        <f t="shared" si="12"/>
        <v>0</v>
      </c>
      <c r="O112" s="14">
        <f t="shared" si="13"/>
        <v>531</v>
      </c>
    </row>
    <row r="113" spans="1:15" x14ac:dyDescent="0.2">
      <c r="A113" s="11"/>
      <c r="B113" s="11">
        <v>50</v>
      </c>
      <c r="C113" s="11">
        <f>2+3</f>
        <v>5</v>
      </c>
      <c r="D113" s="11">
        <f t="shared" ref="D113:D144" si="15">A113+B113-C113</f>
        <v>45</v>
      </c>
      <c r="E113" s="11">
        <v>45</v>
      </c>
      <c r="F113" s="12">
        <v>41264</v>
      </c>
      <c r="G113" s="12">
        <v>44916</v>
      </c>
      <c r="H113" s="6" t="s">
        <v>214</v>
      </c>
      <c r="I113" s="6" t="s">
        <v>185</v>
      </c>
      <c r="J113" s="6" t="s">
        <v>123</v>
      </c>
      <c r="K113" s="13">
        <v>48.34</v>
      </c>
      <c r="L113" s="13">
        <f t="shared" si="14"/>
        <v>0</v>
      </c>
      <c r="M113" s="13">
        <f t="shared" ref="M113:M144" si="16">K113*B113</f>
        <v>2417</v>
      </c>
      <c r="N113" s="13">
        <f t="shared" ref="N113:N144" si="17">K113*C113</f>
        <v>241.70000000000002</v>
      </c>
      <c r="O113" s="14">
        <f t="shared" ref="O113:O144" si="18">+L113+M113-N113</f>
        <v>2175.3000000000002</v>
      </c>
    </row>
    <row r="114" spans="1:15" x14ac:dyDescent="0.2">
      <c r="A114" s="11"/>
      <c r="B114" s="11">
        <v>50</v>
      </c>
      <c r="C114" s="11">
        <f>2+3</f>
        <v>5</v>
      </c>
      <c r="D114" s="11">
        <f t="shared" si="15"/>
        <v>45</v>
      </c>
      <c r="E114" s="11">
        <v>45</v>
      </c>
      <c r="F114" s="12">
        <v>44551</v>
      </c>
      <c r="G114" s="12">
        <v>44551</v>
      </c>
      <c r="H114" s="6" t="s">
        <v>219</v>
      </c>
      <c r="I114" s="6" t="s">
        <v>185</v>
      </c>
      <c r="J114" s="6" t="s">
        <v>123</v>
      </c>
      <c r="K114" s="13">
        <v>59</v>
      </c>
      <c r="L114" s="13">
        <f t="shared" si="14"/>
        <v>0</v>
      </c>
      <c r="M114" s="13">
        <f t="shared" si="16"/>
        <v>2950</v>
      </c>
      <c r="N114" s="13">
        <f t="shared" si="17"/>
        <v>295</v>
      </c>
      <c r="O114" s="14">
        <f t="shared" si="18"/>
        <v>2655</v>
      </c>
    </row>
    <row r="115" spans="1:15" x14ac:dyDescent="0.2">
      <c r="A115" s="11"/>
      <c r="B115" s="11">
        <v>50</v>
      </c>
      <c r="C115" s="11">
        <f>2+3</f>
        <v>5</v>
      </c>
      <c r="D115" s="11">
        <f t="shared" si="15"/>
        <v>45</v>
      </c>
      <c r="E115" s="11">
        <v>45</v>
      </c>
      <c r="F115" s="12">
        <v>44551</v>
      </c>
      <c r="G115" s="12">
        <v>44551</v>
      </c>
      <c r="H115" s="6" t="s">
        <v>220</v>
      </c>
      <c r="I115" s="6" t="s">
        <v>185</v>
      </c>
      <c r="J115" s="6" t="s">
        <v>123</v>
      </c>
      <c r="K115" s="13">
        <v>162.84</v>
      </c>
      <c r="L115" s="13">
        <f t="shared" si="14"/>
        <v>0</v>
      </c>
      <c r="M115" s="13">
        <f t="shared" si="16"/>
        <v>8142</v>
      </c>
      <c r="N115" s="13">
        <f t="shared" si="17"/>
        <v>814.2</v>
      </c>
      <c r="O115" s="14">
        <f t="shared" si="18"/>
        <v>7327.8</v>
      </c>
    </row>
    <row r="116" spans="1:15" x14ac:dyDescent="0.2">
      <c r="A116" s="11">
        <v>54</v>
      </c>
      <c r="B116" s="11"/>
      <c r="C116" s="11"/>
      <c r="D116" s="11">
        <f t="shared" si="15"/>
        <v>54</v>
      </c>
      <c r="E116" s="11">
        <v>54</v>
      </c>
      <c r="F116" s="12">
        <v>44706</v>
      </c>
      <c r="G116" s="12">
        <v>44706</v>
      </c>
      <c r="H116" s="6" t="s">
        <v>48</v>
      </c>
      <c r="I116" s="6" t="s">
        <v>12</v>
      </c>
      <c r="J116" s="6" t="s">
        <v>123</v>
      </c>
      <c r="K116" s="13">
        <v>36.64</v>
      </c>
      <c r="L116" s="13">
        <f t="shared" si="14"/>
        <v>1978.56</v>
      </c>
      <c r="M116" s="13">
        <f t="shared" si="16"/>
        <v>0</v>
      </c>
      <c r="N116" s="13">
        <f t="shared" si="17"/>
        <v>0</v>
      </c>
      <c r="O116" s="14">
        <f t="shared" si="18"/>
        <v>1978.56</v>
      </c>
    </row>
    <row r="117" spans="1:15" x14ac:dyDescent="0.2">
      <c r="A117" s="11">
        <v>94</v>
      </c>
      <c r="B117" s="11">
        <v>15</v>
      </c>
      <c r="C117" s="11">
        <v>1</v>
      </c>
      <c r="D117" s="11">
        <f t="shared" si="15"/>
        <v>108</v>
      </c>
      <c r="E117" s="11">
        <v>108</v>
      </c>
      <c r="F117" s="12">
        <v>44706</v>
      </c>
      <c r="G117" s="12">
        <v>44706</v>
      </c>
      <c r="H117" s="6" t="s">
        <v>47</v>
      </c>
      <c r="I117" s="6" t="s">
        <v>12</v>
      </c>
      <c r="J117" s="6" t="s">
        <v>123</v>
      </c>
      <c r="K117" s="13">
        <v>14.66</v>
      </c>
      <c r="L117" s="13">
        <f t="shared" si="14"/>
        <v>1378.04</v>
      </c>
      <c r="M117" s="13">
        <f t="shared" si="16"/>
        <v>219.9</v>
      </c>
      <c r="N117" s="13">
        <f t="shared" si="17"/>
        <v>14.66</v>
      </c>
      <c r="O117" s="14">
        <f t="shared" si="18"/>
        <v>1583.28</v>
      </c>
    </row>
    <row r="118" spans="1:15" x14ac:dyDescent="0.2">
      <c r="A118" s="11">
        <v>18</v>
      </c>
      <c r="B118" s="11">
        <v>12</v>
      </c>
      <c r="C118" s="11"/>
      <c r="D118" s="11">
        <f t="shared" si="15"/>
        <v>30</v>
      </c>
      <c r="E118" s="11">
        <v>30</v>
      </c>
      <c r="F118" s="12">
        <v>44916</v>
      </c>
      <c r="G118" s="12">
        <v>44916</v>
      </c>
      <c r="H118" s="6" t="s">
        <v>55</v>
      </c>
      <c r="I118" s="6" t="s">
        <v>11</v>
      </c>
      <c r="J118" s="6" t="s">
        <v>123</v>
      </c>
      <c r="K118" s="13">
        <v>43.4</v>
      </c>
      <c r="L118" s="13">
        <f t="shared" si="14"/>
        <v>781.19999999999993</v>
      </c>
      <c r="M118" s="13">
        <f t="shared" si="16"/>
        <v>520.79999999999995</v>
      </c>
      <c r="N118" s="13">
        <f t="shared" si="17"/>
        <v>0</v>
      </c>
      <c r="O118" s="14">
        <f t="shared" si="18"/>
        <v>1302</v>
      </c>
    </row>
    <row r="119" spans="1:15" x14ac:dyDescent="0.2">
      <c r="A119" s="11">
        <v>9</v>
      </c>
      <c r="B119" s="11">
        <v>15</v>
      </c>
      <c r="C119" s="11"/>
      <c r="D119" s="11">
        <f t="shared" si="15"/>
        <v>24</v>
      </c>
      <c r="E119" s="11">
        <v>24</v>
      </c>
      <c r="F119" s="12">
        <v>44708</v>
      </c>
      <c r="G119" s="12">
        <v>44708</v>
      </c>
      <c r="H119" s="6" t="s">
        <v>107</v>
      </c>
      <c r="I119" s="6" t="s">
        <v>11</v>
      </c>
      <c r="J119" s="6" t="s">
        <v>123</v>
      </c>
      <c r="K119" s="13">
        <v>129.80000000000001</v>
      </c>
      <c r="L119" s="13">
        <f t="shared" si="14"/>
        <v>1168.2</v>
      </c>
      <c r="M119" s="13">
        <f t="shared" si="16"/>
        <v>1947.0000000000002</v>
      </c>
      <c r="N119" s="13">
        <f t="shared" si="17"/>
        <v>0</v>
      </c>
      <c r="O119" s="14">
        <f t="shared" si="18"/>
        <v>3115.2000000000003</v>
      </c>
    </row>
    <row r="120" spans="1:15" x14ac:dyDescent="0.2">
      <c r="A120" s="11">
        <v>17</v>
      </c>
      <c r="B120" s="11">
        <v>10</v>
      </c>
      <c r="C120" s="11"/>
      <c r="D120" s="11">
        <f t="shared" si="15"/>
        <v>27</v>
      </c>
      <c r="E120" s="11">
        <v>27</v>
      </c>
      <c r="F120" s="12">
        <v>44759</v>
      </c>
      <c r="G120" s="12">
        <v>44759</v>
      </c>
      <c r="H120" s="6" t="s">
        <v>155</v>
      </c>
      <c r="I120" s="6" t="s">
        <v>11</v>
      </c>
      <c r="J120" s="6" t="s">
        <v>123</v>
      </c>
      <c r="K120" s="13">
        <v>41.39</v>
      </c>
      <c r="L120" s="13">
        <f t="shared" si="14"/>
        <v>703.63</v>
      </c>
      <c r="M120" s="13">
        <f t="shared" si="16"/>
        <v>413.9</v>
      </c>
      <c r="N120" s="13">
        <f t="shared" si="17"/>
        <v>0</v>
      </c>
      <c r="O120" s="14">
        <f t="shared" si="18"/>
        <v>1117.53</v>
      </c>
    </row>
    <row r="121" spans="1:15" x14ac:dyDescent="0.2">
      <c r="A121" s="11">
        <v>14</v>
      </c>
      <c r="B121" s="11">
        <v>5</v>
      </c>
      <c r="C121" s="11">
        <v>14</v>
      </c>
      <c r="D121" s="11">
        <f t="shared" si="15"/>
        <v>5</v>
      </c>
      <c r="E121" s="11">
        <v>5</v>
      </c>
      <c r="F121" s="12">
        <v>44758</v>
      </c>
      <c r="G121" s="12">
        <v>44758</v>
      </c>
      <c r="H121" s="6" t="s">
        <v>167</v>
      </c>
      <c r="I121" s="6" t="s">
        <v>11</v>
      </c>
      <c r="J121" s="6" t="s">
        <v>123</v>
      </c>
      <c r="K121" s="13">
        <v>63.92</v>
      </c>
      <c r="L121" s="13">
        <f t="shared" si="14"/>
        <v>894.88</v>
      </c>
      <c r="M121" s="13">
        <f t="shared" si="16"/>
        <v>319.60000000000002</v>
      </c>
      <c r="N121" s="13">
        <f t="shared" si="17"/>
        <v>894.88</v>
      </c>
      <c r="O121" s="14">
        <f t="shared" si="18"/>
        <v>319.60000000000002</v>
      </c>
    </row>
    <row r="122" spans="1:15" x14ac:dyDescent="0.2">
      <c r="A122" s="11"/>
      <c r="B122" s="11">
        <v>1</v>
      </c>
      <c r="C122" s="11"/>
      <c r="D122" s="11">
        <f t="shared" si="15"/>
        <v>1</v>
      </c>
      <c r="E122" s="11">
        <v>1</v>
      </c>
      <c r="F122" s="12">
        <v>44907</v>
      </c>
      <c r="G122" s="12">
        <v>44907</v>
      </c>
      <c r="H122" s="6" t="s">
        <v>236</v>
      </c>
      <c r="I122" s="6" t="s">
        <v>11</v>
      </c>
      <c r="J122" s="6" t="s">
        <v>123</v>
      </c>
      <c r="K122" s="13">
        <v>234.27</v>
      </c>
      <c r="L122" s="13">
        <f t="shared" si="14"/>
        <v>0</v>
      </c>
      <c r="M122" s="13">
        <f t="shared" si="16"/>
        <v>234.27</v>
      </c>
      <c r="N122" s="13">
        <f t="shared" si="17"/>
        <v>0</v>
      </c>
      <c r="O122" s="14">
        <f t="shared" si="18"/>
        <v>234.27</v>
      </c>
    </row>
    <row r="123" spans="1:15" x14ac:dyDescent="0.2">
      <c r="A123" s="11">
        <v>185</v>
      </c>
      <c r="B123" s="11"/>
      <c r="C123" s="11"/>
      <c r="D123" s="11">
        <f t="shared" si="15"/>
        <v>185</v>
      </c>
      <c r="E123" s="11">
        <v>185</v>
      </c>
      <c r="F123" s="12">
        <v>44717</v>
      </c>
      <c r="G123" s="12">
        <v>44717</v>
      </c>
      <c r="H123" s="6" t="s">
        <v>173</v>
      </c>
      <c r="I123" s="6" t="s">
        <v>11</v>
      </c>
      <c r="J123" s="6" t="s">
        <v>123</v>
      </c>
      <c r="K123" s="13">
        <v>21.61</v>
      </c>
      <c r="L123" s="13">
        <f t="shared" si="14"/>
        <v>3997.85</v>
      </c>
      <c r="M123" s="13">
        <f t="shared" si="16"/>
        <v>0</v>
      </c>
      <c r="N123" s="13">
        <f t="shared" si="17"/>
        <v>0</v>
      </c>
      <c r="O123" s="14">
        <f t="shared" si="18"/>
        <v>3997.85</v>
      </c>
    </row>
    <row r="124" spans="1:15" x14ac:dyDescent="0.2">
      <c r="A124" s="11">
        <v>221</v>
      </c>
      <c r="B124" s="11"/>
      <c r="C124" s="11">
        <v>20</v>
      </c>
      <c r="D124" s="11">
        <f t="shared" si="15"/>
        <v>201</v>
      </c>
      <c r="E124" s="11">
        <v>201</v>
      </c>
      <c r="F124" s="12">
        <v>44733</v>
      </c>
      <c r="G124" s="12">
        <v>44733</v>
      </c>
      <c r="H124" s="6" t="s">
        <v>61</v>
      </c>
      <c r="I124" s="6" t="s">
        <v>11</v>
      </c>
      <c r="J124" s="6" t="s">
        <v>123</v>
      </c>
      <c r="K124" s="13">
        <v>21.61</v>
      </c>
      <c r="L124" s="13">
        <f t="shared" si="14"/>
        <v>4775.8099999999995</v>
      </c>
      <c r="M124" s="13">
        <f t="shared" si="16"/>
        <v>0</v>
      </c>
      <c r="N124" s="13">
        <f t="shared" si="17"/>
        <v>432.2</v>
      </c>
      <c r="O124" s="14">
        <f t="shared" si="18"/>
        <v>4343.6099999999997</v>
      </c>
    </row>
    <row r="125" spans="1:15" x14ac:dyDescent="0.2">
      <c r="A125" s="11">
        <v>690</v>
      </c>
      <c r="B125" s="11"/>
      <c r="C125" s="11">
        <v>20</v>
      </c>
      <c r="D125" s="11">
        <f t="shared" si="15"/>
        <v>670</v>
      </c>
      <c r="E125" s="11">
        <v>670</v>
      </c>
      <c r="F125" s="12">
        <v>44717</v>
      </c>
      <c r="G125" s="12">
        <v>44717</v>
      </c>
      <c r="H125" s="6" t="s">
        <v>9</v>
      </c>
      <c r="I125" s="6" t="s">
        <v>11</v>
      </c>
      <c r="J125" s="6" t="s">
        <v>123</v>
      </c>
      <c r="K125" s="13">
        <v>5.25</v>
      </c>
      <c r="L125" s="13">
        <f t="shared" si="14"/>
        <v>3622.5</v>
      </c>
      <c r="M125" s="13">
        <f t="shared" si="16"/>
        <v>0</v>
      </c>
      <c r="N125" s="13">
        <f t="shared" si="17"/>
        <v>105</v>
      </c>
      <c r="O125" s="14">
        <f t="shared" si="18"/>
        <v>3517.5</v>
      </c>
    </row>
    <row r="126" spans="1:15" x14ac:dyDescent="0.2">
      <c r="A126" s="11">
        <v>0</v>
      </c>
      <c r="B126" s="11">
        <v>2</v>
      </c>
      <c r="C126" s="11"/>
      <c r="D126" s="11">
        <f t="shared" si="15"/>
        <v>2</v>
      </c>
      <c r="E126" s="11">
        <v>2</v>
      </c>
      <c r="F126" s="12">
        <v>44916</v>
      </c>
      <c r="G126" s="12">
        <v>44916</v>
      </c>
      <c r="H126" s="6" t="s">
        <v>10</v>
      </c>
      <c r="I126" s="6" t="s">
        <v>11</v>
      </c>
      <c r="J126" s="6" t="s">
        <v>123</v>
      </c>
      <c r="K126" s="13">
        <v>3.25</v>
      </c>
      <c r="L126" s="13">
        <f t="shared" si="14"/>
        <v>0</v>
      </c>
      <c r="M126" s="13">
        <f t="shared" si="16"/>
        <v>6.5</v>
      </c>
      <c r="N126" s="13">
        <f t="shared" si="17"/>
        <v>0</v>
      </c>
      <c r="O126" s="14">
        <f t="shared" si="18"/>
        <v>6.5</v>
      </c>
    </row>
    <row r="127" spans="1:15" x14ac:dyDescent="0.2">
      <c r="A127" s="11"/>
      <c r="B127" s="11">
        <v>2000</v>
      </c>
      <c r="C127" s="11">
        <v>50</v>
      </c>
      <c r="D127" s="11">
        <f t="shared" si="15"/>
        <v>1950</v>
      </c>
      <c r="E127" s="11">
        <v>1950</v>
      </c>
      <c r="F127" s="12">
        <v>44551</v>
      </c>
      <c r="G127" s="12">
        <v>44551</v>
      </c>
      <c r="H127" s="6" t="s">
        <v>227</v>
      </c>
      <c r="I127" s="6" t="s">
        <v>11</v>
      </c>
      <c r="J127" s="6" t="s">
        <v>123</v>
      </c>
      <c r="K127" s="13">
        <v>5.25</v>
      </c>
      <c r="L127" s="13">
        <f t="shared" ref="L127:L145" si="19">+A127*K127</f>
        <v>0</v>
      </c>
      <c r="M127" s="13">
        <f t="shared" si="16"/>
        <v>10500</v>
      </c>
      <c r="N127" s="13">
        <f t="shared" si="17"/>
        <v>262.5</v>
      </c>
      <c r="O127" s="14">
        <f t="shared" si="18"/>
        <v>10237.5</v>
      </c>
    </row>
    <row r="128" spans="1:15" x14ac:dyDescent="0.2">
      <c r="A128" s="11">
        <v>0</v>
      </c>
      <c r="B128" s="11">
        <v>10</v>
      </c>
      <c r="C128" s="11"/>
      <c r="D128" s="11">
        <f t="shared" si="15"/>
        <v>10</v>
      </c>
      <c r="E128" s="11">
        <v>10</v>
      </c>
      <c r="F128" s="12">
        <v>44916</v>
      </c>
      <c r="G128" s="12">
        <v>44916</v>
      </c>
      <c r="H128" s="6" t="s">
        <v>154</v>
      </c>
      <c r="I128" s="6" t="s">
        <v>185</v>
      </c>
      <c r="J128" s="6" t="s">
        <v>123</v>
      </c>
      <c r="K128" s="13">
        <v>72.94</v>
      </c>
      <c r="L128" s="13">
        <f t="shared" si="19"/>
        <v>0</v>
      </c>
      <c r="M128" s="13">
        <f t="shared" si="16"/>
        <v>729.4</v>
      </c>
      <c r="N128" s="13">
        <f t="shared" si="17"/>
        <v>0</v>
      </c>
      <c r="O128" s="14">
        <f t="shared" si="18"/>
        <v>729.4</v>
      </c>
    </row>
    <row r="129" spans="1:15" x14ac:dyDescent="0.2">
      <c r="A129" s="11">
        <v>4</v>
      </c>
      <c r="B129" s="11">
        <v>5</v>
      </c>
      <c r="C129" s="11"/>
      <c r="D129" s="11">
        <f t="shared" si="15"/>
        <v>9</v>
      </c>
      <c r="E129" s="11">
        <v>9</v>
      </c>
      <c r="F129" s="12">
        <v>44715</v>
      </c>
      <c r="G129" s="12">
        <v>44715</v>
      </c>
      <c r="H129" s="6" t="s">
        <v>112</v>
      </c>
      <c r="I129" s="6" t="s">
        <v>11</v>
      </c>
      <c r="J129" s="6" t="s">
        <v>123</v>
      </c>
      <c r="K129" s="13">
        <v>41.99</v>
      </c>
      <c r="L129" s="13">
        <f t="shared" si="19"/>
        <v>167.96</v>
      </c>
      <c r="M129" s="13">
        <f t="shared" si="16"/>
        <v>209.95000000000002</v>
      </c>
      <c r="N129" s="13">
        <f t="shared" si="17"/>
        <v>0</v>
      </c>
      <c r="O129" s="14">
        <f t="shared" si="18"/>
        <v>377.91</v>
      </c>
    </row>
    <row r="130" spans="1:15" x14ac:dyDescent="0.2">
      <c r="A130" s="11">
        <v>5</v>
      </c>
      <c r="B130" s="11"/>
      <c r="C130" s="11"/>
      <c r="D130" s="11">
        <f t="shared" si="15"/>
        <v>5</v>
      </c>
      <c r="E130" s="11">
        <v>5</v>
      </c>
      <c r="F130" s="12">
        <v>44717</v>
      </c>
      <c r="G130" s="12">
        <v>44717</v>
      </c>
      <c r="H130" s="6" t="s">
        <v>171</v>
      </c>
      <c r="I130" s="6" t="s">
        <v>11</v>
      </c>
      <c r="J130" s="6" t="s">
        <v>123</v>
      </c>
      <c r="K130" s="13">
        <v>1150.5</v>
      </c>
      <c r="L130" s="13">
        <f t="shared" si="19"/>
        <v>5752.5</v>
      </c>
      <c r="M130" s="13">
        <f t="shared" si="16"/>
        <v>0</v>
      </c>
      <c r="N130" s="13">
        <f t="shared" si="17"/>
        <v>0</v>
      </c>
      <c r="O130" s="14">
        <f t="shared" si="18"/>
        <v>5752.5</v>
      </c>
    </row>
    <row r="131" spans="1:15" x14ac:dyDescent="0.2">
      <c r="A131" s="11">
        <v>3</v>
      </c>
      <c r="B131" s="11">
        <v>12</v>
      </c>
      <c r="C131" s="11"/>
      <c r="D131" s="11">
        <f t="shared" si="15"/>
        <v>15</v>
      </c>
      <c r="E131" s="11">
        <v>15</v>
      </c>
      <c r="F131" s="12">
        <v>44681</v>
      </c>
      <c r="G131" s="12">
        <v>44681</v>
      </c>
      <c r="H131" s="6" t="s">
        <v>170</v>
      </c>
      <c r="I131" s="6" t="s">
        <v>11</v>
      </c>
      <c r="J131" s="6" t="s">
        <v>123</v>
      </c>
      <c r="K131" s="13">
        <v>165.2</v>
      </c>
      <c r="L131" s="13">
        <f t="shared" si="19"/>
        <v>495.59999999999997</v>
      </c>
      <c r="M131" s="13">
        <f t="shared" si="16"/>
        <v>1982.3999999999999</v>
      </c>
      <c r="N131" s="13">
        <f t="shared" si="17"/>
        <v>0</v>
      </c>
      <c r="O131" s="14">
        <f t="shared" si="18"/>
        <v>2478</v>
      </c>
    </row>
    <row r="132" spans="1:15" x14ac:dyDescent="0.2">
      <c r="A132" s="11"/>
      <c r="B132" s="11">
        <v>8</v>
      </c>
      <c r="C132" s="11"/>
      <c r="D132" s="11">
        <f t="shared" si="15"/>
        <v>8</v>
      </c>
      <c r="E132" s="11">
        <v>8</v>
      </c>
      <c r="F132" s="12">
        <v>44916</v>
      </c>
      <c r="G132" s="12">
        <v>44916</v>
      </c>
      <c r="H132" s="6" t="s">
        <v>212</v>
      </c>
      <c r="I132" s="6" t="s">
        <v>11</v>
      </c>
      <c r="J132" s="6" t="s">
        <v>123</v>
      </c>
      <c r="K132" s="13">
        <v>64.900000000000006</v>
      </c>
      <c r="L132" s="13">
        <f t="shared" si="19"/>
        <v>0</v>
      </c>
      <c r="M132" s="13">
        <f t="shared" si="16"/>
        <v>519.20000000000005</v>
      </c>
      <c r="N132" s="13">
        <f t="shared" si="17"/>
        <v>0</v>
      </c>
      <c r="O132" s="14">
        <f t="shared" si="18"/>
        <v>519.20000000000005</v>
      </c>
    </row>
    <row r="133" spans="1:15" x14ac:dyDescent="0.2">
      <c r="A133" s="11">
        <v>104</v>
      </c>
      <c r="B133" s="11">
        <v>2</v>
      </c>
      <c r="C133" s="11"/>
      <c r="D133" s="11">
        <f t="shared" si="15"/>
        <v>106</v>
      </c>
      <c r="E133" s="11">
        <v>106</v>
      </c>
      <c r="F133" s="12">
        <v>44733</v>
      </c>
      <c r="G133" s="12">
        <v>44733</v>
      </c>
      <c r="H133" s="6" t="s">
        <v>44</v>
      </c>
      <c r="I133" s="6" t="s">
        <v>12</v>
      </c>
      <c r="J133" s="6" t="s">
        <v>123</v>
      </c>
      <c r="K133" s="13">
        <v>42.48</v>
      </c>
      <c r="L133" s="13">
        <f t="shared" si="19"/>
        <v>4417.92</v>
      </c>
      <c r="M133" s="13">
        <f t="shared" si="16"/>
        <v>84.96</v>
      </c>
      <c r="N133" s="13">
        <f t="shared" si="17"/>
        <v>0</v>
      </c>
      <c r="O133" s="14">
        <f t="shared" si="18"/>
        <v>4502.88</v>
      </c>
    </row>
    <row r="134" spans="1:15" x14ac:dyDescent="0.2">
      <c r="A134" s="11">
        <v>23</v>
      </c>
      <c r="B134" s="11"/>
      <c r="C134" s="11"/>
      <c r="D134" s="11">
        <f t="shared" si="15"/>
        <v>23</v>
      </c>
      <c r="E134" s="11">
        <v>23</v>
      </c>
      <c r="F134" s="12">
        <v>44717</v>
      </c>
      <c r="G134" s="12">
        <v>44717</v>
      </c>
      <c r="H134" s="6" t="s">
        <v>151</v>
      </c>
      <c r="I134" s="6" t="s">
        <v>11</v>
      </c>
      <c r="J134" s="6" t="s">
        <v>123</v>
      </c>
      <c r="K134" s="13">
        <v>47.2</v>
      </c>
      <c r="L134" s="13">
        <f t="shared" si="19"/>
        <v>1085.6000000000001</v>
      </c>
      <c r="M134" s="13">
        <f t="shared" si="16"/>
        <v>0</v>
      </c>
      <c r="N134" s="13">
        <f t="shared" si="17"/>
        <v>0</v>
      </c>
      <c r="O134" s="14">
        <f t="shared" si="18"/>
        <v>1085.6000000000001</v>
      </c>
    </row>
    <row r="135" spans="1:15" x14ac:dyDescent="0.2">
      <c r="A135" s="11"/>
      <c r="B135" s="11">
        <v>10</v>
      </c>
      <c r="C135" s="11">
        <v>1</v>
      </c>
      <c r="D135" s="11">
        <f t="shared" si="15"/>
        <v>9</v>
      </c>
      <c r="E135" s="11">
        <v>9</v>
      </c>
      <c r="F135" s="12">
        <v>44916</v>
      </c>
      <c r="G135" s="12">
        <v>44916</v>
      </c>
      <c r="H135" s="6" t="s">
        <v>205</v>
      </c>
      <c r="I135" s="6" t="s">
        <v>204</v>
      </c>
      <c r="J135" s="6" t="s">
        <v>123</v>
      </c>
      <c r="K135" s="13">
        <v>40</v>
      </c>
      <c r="L135" s="13">
        <f t="shared" si="19"/>
        <v>0</v>
      </c>
      <c r="M135" s="13">
        <f t="shared" si="16"/>
        <v>400</v>
      </c>
      <c r="N135" s="13">
        <f t="shared" si="17"/>
        <v>40</v>
      </c>
      <c r="O135" s="14">
        <f t="shared" si="18"/>
        <v>360</v>
      </c>
    </row>
    <row r="136" spans="1:15" x14ac:dyDescent="0.2">
      <c r="A136" s="11"/>
      <c r="B136" s="11">
        <v>50</v>
      </c>
      <c r="C136" s="11"/>
      <c r="D136" s="11">
        <f t="shared" si="15"/>
        <v>50</v>
      </c>
      <c r="E136" s="11">
        <v>50</v>
      </c>
      <c r="F136" s="12">
        <v>44551</v>
      </c>
      <c r="G136" s="12">
        <v>44551</v>
      </c>
      <c r="H136" s="6" t="s">
        <v>223</v>
      </c>
      <c r="I136" s="6" t="s">
        <v>11</v>
      </c>
      <c r="J136" s="6" t="s">
        <v>123</v>
      </c>
      <c r="K136" s="13">
        <v>20.059999999999999</v>
      </c>
      <c r="L136" s="13">
        <f t="shared" si="19"/>
        <v>0</v>
      </c>
      <c r="M136" s="13">
        <f t="shared" si="16"/>
        <v>1002.9999999999999</v>
      </c>
      <c r="N136" s="13">
        <f t="shared" si="17"/>
        <v>0</v>
      </c>
      <c r="O136" s="14">
        <f t="shared" si="18"/>
        <v>1002.9999999999999</v>
      </c>
    </row>
    <row r="137" spans="1:15" x14ac:dyDescent="0.2">
      <c r="A137" s="11">
        <v>0</v>
      </c>
      <c r="B137" s="11">
        <v>100</v>
      </c>
      <c r="C137" s="11"/>
      <c r="D137" s="11">
        <f t="shared" si="15"/>
        <v>100</v>
      </c>
      <c r="E137" s="11">
        <v>100</v>
      </c>
      <c r="F137" s="12">
        <v>44916</v>
      </c>
      <c r="G137" s="12">
        <v>44916</v>
      </c>
      <c r="H137" s="6" t="s">
        <v>69</v>
      </c>
      <c r="I137" s="6" t="s">
        <v>11</v>
      </c>
      <c r="J137" s="6" t="s">
        <v>123</v>
      </c>
      <c r="K137" s="13">
        <v>29.5</v>
      </c>
      <c r="L137" s="13">
        <f t="shared" si="19"/>
        <v>0</v>
      </c>
      <c r="M137" s="13">
        <f t="shared" si="16"/>
        <v>2950</v>
      </c>
      <c r="N137" s="13">
        <f t="shared" si="17"/>
        <v>0</v>
      </c>
      <c r="O137" s="14">
        <f t="shared" si="18"/>
        <v>2950</v>
      </c>
    </row>
    <row r="138" spans="1:15" x14ac:dyDescent="0.2">
      <c r="A138" s="11">
        <v>16</v>
      </c>
      <c r="B138" s="11">
        <v>4</v>
      </c>
      <c r="C138" s="11"/>
      <c r="D138" s="11">
        <f t="shared" si="15"/>
        <v>20</v>
      </c>
      <c r="E138" s="11">
        <v>20</v>
      </c>
      <c r="F138" s="12">
        <v>44917</v>
      </c>
      <c r="G138" s="12">
        <v>44917</v>
      </c>
      <c r="H138" s="6" t="s">
        <v>66</v>
      </c>
      <c r="I138" s="6" t="s">
        <v>11</v>
      </c>
      <c r="J138" s="6" t="s">
        <v>123</v>
      </c>
      <c r="K138" s="13">
        <v>212.4</v>
      </c>
      <c r="L138" s="13">
        <f t="shared" si="19"/>
        <v>3398.4</v>
      </c>
      <c r="M138" s="13">
        <f t="shared" si="16"/>
        <v>849.6</v>
      </c>
      <c r="N138" s="13">
        <f t="shared" si="17"/>
        <v>0</v>
      </c>
      <c r="O138" s="14">
        <f t="shared" si="18"/>
        <v>4248</v>
      </c>
    </row>
    <row r="139" spans="1:15" x14ac:dyDescent="0.2">
      <c r="A139" s="11">
        <v>6</v>
      </c>
      <c r="B139" s="11">
        <v>4</v>
      </c>
      <c r="C139" s="11"/>
      <c r="D139" s="11">
        <f t="shared" si="15"/>
        <v>10</v>
      </c>
      <c r="E139" s="11">
        <v>10</v>
      </c>
      <c r="F139" s="12">
        <v>44918</v>
      </c>
      <c r="G139" s="12">
        <v>44918</v>
      </c>
      <c r="H139" s="6" t="s">
        <v>45</v>
      </c>
      <c r="I139" s="6" t="s">
        <v>11</v>
      </c>
      <c r="J139" s="6" t="s">
        <v>123</v>
      </c>
      <c r="K139" s="13">
        <v>289.10000000000002</v>
      </c>
      <c r="L139" s="13">
        <f t="shared" si="19"/>
        <v>1734.6000000000001</v>
      </c>
      <c r="M139" s="13">
        <f t="shared" si="16"/>
        <v>1156.4000000000001</v>
      </c>
      <c r="N139" s="13">
        <f t="shared" si="17"/>
        <v>0</v>
      </c>
      <c r="O139" s="14">
        <f t="shared" si="18"/>
        <v>2891</v>
      </c>
    </row>
    <row r="140" spans="1:15" x14ac:dyDescent="0.2">
      <c r="A140" s="11">
        <v>19</v>
      </c>
      <c r="B140" s="11">
        <v>192</v>
      </c>
      <c r="C140" s="11"/>
      <c r="D140" s="11">
        <f t="shared" si="15"/>
        <v>211</v>
      </c>
      <c r="E140" s="11">
        <v>211</v>
      </c>
      <c r="F140" s="12">
        <v>44916</v>
      </c>
      <c r="G140" s="12">
        <v>44916</v>
      </c>
      <c r="H140" s="6" t="s">
        <v>6</v>
      </c>
      <c r="I140" s="6" t="s">
        <v>11</v>
      </c>
      <c r="J140" s="6" t="s">
        <v>123</v>
      </c>
      <c r="K140" s="13">
        <v>13.7</v>
      </c>
      <c r="L140" s="13">
        <f t="shared" si="19"/>
        <v>260.3</v>
      </c>
      <c r="M140" s="13">
        <f t="shared" si="16"/>
        <v>2630.3999999999996</v>
      </c>
      <c r="N140" s="13">
        <f t="shared" si="17"/>
        <v>0</v>
      </c>
      <c r="O140" s="14">
        <f t="shared" si="18"/>
        <v>2890.7</v>
      </c>
    </row>
    <row r="141" spans="1:15" x14ac:dyDescent="0.2">
      <c r="A141" s="11">
        <v>32</v>
      </c>
      <c r="B141" s="11">
        <v>192</v>
      </c>
      <c r="C141" s="11"/>
      <c r="D141" s="11">
        <f t="shared" si="15"/>
        <v>224</v>
      </c>
      <c r="E141" s="11">
        <v>224</v>
      </c>
      <c r="F141" s="12">
        <v>44916</v>
      </c>
      <c r="G141" s="12">
        <v>44916</v>
      </c>
      <c r="H141" s="6" t="s">
        <v>177</v>
      </c>
      <c r="I141" s="6" t="s">
        <v>11</v>
      </c>
      <c r="J141" s="6" t="s">
        <v>123</v>
      </c>
      <c r="K141" s="13">
        <v>13.7</v>
      </c>
      <c r="L141" s="13">
        <f t="shared" si="19"/>
        <v>438.4</v>
      </c>
      <c r="M141" s="13">
        <f t="shared" si="16"/>
        <v>2630.3999999999996</v>
      </c>
      <c r="N141" s="13">
        <f t="shared" si="17"/>
        <v>0</v>
      </c>
      <c r="O141" s="14">
        <f t="shared" si="18"/>
        <v>3068.7999999999997</v>
      </c>
    </row>
    <row r="142" spans="1:15" x14ac:dyDescent="0.2">
      <c r="A142" s="11">
        <v>24</v>
      </c>
      <c r="B142" s="11">
        <v>192</v>
      </c>
      <c r="C142" s="11"/>
      <c r="D142" s="11">
        <f t="shared" si="15"/>
        <v>216</v>
      </c>
      <c r="E142" s="11">
        <v>216</v>
      </c>
      <c r="F142" s="12">
        <v>44916</v>
      </c>
      <c r="G142" s="12">
        <v>44916</v>
      </c>
      <c r="H142" s="6" t="s">
        <v>178</v>
      </c>
      <c r="I142" s="6" t="s">
        <v>11</v>
      </c>
      <c r="J142" s="6" t="s">
        <v>123</v>
      </c>
      <c r="K142" s="13">
        <v>13.7</v>
      </c>
      <c r="L142" s="13">
        <f t="shared" si="19"/>
        <v>328.79999999999995</v>
      </c>
      <c r="M142" s="13">
        <f t="shared" si="16"/>
        <v>2630.3999999999996</v>
      </c>
      <c r="N142" s="13">
        <f t="shared" si="17"/>
        <v>0</v>
      </c>
      <c r="O142" s="14">
        <f t="shared" si="18"/>
        <v>2959.2</v>
      </c>
    </row>
    <row r="143" spans="1:15" x14ac:dyDescent="0.2">
      <c r="A143" s="11">
        <v>87</v>
      </c>
      <c r="B143" s="11"/>
      <c r="C143" s="11">
        <v>6</v>
      </c>
      <c r="D143" s="11">
        <f t="shared" si="15"/>
        <v>81</v>
      </c>
      <c r="E143" s="11">
        <v>81</v>
      </c>
      <c r="F143" s="12">
        <v>44698</v>
      </c>
      <c r="G143" s="12">
        <v>44698</v>
      </c>
      <c r="H143" s="6" t="s">
        <v>194</v>
      </c>
      <c r="I143" s="6" t="s">
        <v>11</v>
      </c>
      <c r="J143" s="6" t="s">
        <v>123</v>
      </c>
      <c r="K143" s="13">
        <v>13.7</v>
      </c>
      <c r="L143" s="13">
        <f t="shared" si="19"/>
        <v>1191.8999999999999</v>
      </c>
      <c r="M143" s="13">
        <f t="shared" si="16"/>
        <v>0</v>
      </c>
      <c r="N143" s="13">
        <f t="shared" si="17"/>
        <v>82.199999999999989</v>
      </c>
      <c r="O143" s="14">
        <f t="shared" si="18"/>
        <v>1109.6999999999998</v>
      </c>
    </row>
    <row r="144" spans="1:15" x14ac:dyDescent="0.2">
      <c r="A144" s="11">
        <v>1</v>
      </c>
      <c r="B144" s="11"/>
      <c r="C144" s="11"/>
      <c r="D144" s="11">
        <f t="shared" si="15"/>
        <v>1</v>
      </c>
      <c r="E144" s="11">
        <v>1</v>
      </c>
      <c r="F144" s="12">
        <v>44754</v>
      </c>
      <c r="G144" s="12">
        <v>44754</v>
      </c>
      <c r="H144" s="6" t="s">
        <v>159</v>
      </c>
      <c r="I144" s="6" t="s">
        <v>11</v>
      </c>
      <c r="J144" s="6" t="s">
        <v>123</v>
      </c>
      <c r="K144" s="13">
        <v>1150.5</v>
      </c>
      <c r="L144" s="13">
        <f t="shared" si="19"/>
        <v>1150.5</v>
      </c>
      <c r="M144" s="13">
        <f t="shared" si="16"/>
        <v>0</v>
      </c>
      <c r="N144" s="13">
        <f t="shared" si="17"/>
        <v>0</v>
      </c>
      <c r="O144" s="14">
        <f t="shared" si="18"/>
        <v>1150.5</v>
      </c>
    </row>
    <row r="145" spans="1:15" x14ac:dyDescent="0.2">
      <c r="A145" s="11">
        <v>15</v>
      </c>
      <c r="B145" s="11"/>
      <c r="C145" s="11"/>
      <c r="D145" s="11">
        <f t="shared" ref="D145:D176" si="20">A145+B145-C145</f>
        <v>15</v>
      </c>
      <c r="E145" s="11">
        <v>15</v>
      </c>
      <c r="F145" s="12">
        <v>44698</v>
      </c>
      <c r="G145" s="12">
        <v>44698</v>
      </c>
      <c r="H145" s="6" t="s">
        <v>17</v>
      </c>
      <c r="I145" s="6" t="s">
        <v>11</v>
      </c>
      <c r="J145" s="6" t="s">
        <v>123</v>
      </c>
      <c r="K145" s="13">
        <v>380.92</v>
      </c>
      <c r="L145" s="13">
        <f t="shared" si="19"/>
        <v>5713.8</v>
      </c>
      <c r="M145" s="13">
        <f t="shared" ref="M145:M176" si="21">K145*B145</f>
        <v>0</v>
      </c>
      <c r="N145" s="13">
        <f t="shared" ref="N145:N176" si="22">K145*C145</f>
        <v>0</v>
      </c>
      <c r="O145" s="14">
        <f t="shared" ref="O145:O176" si="23">+L145+M145-N145</f>
        <v>5713.8</v>
      </c>
    </row>
    <row r="146" spans="1:15" x14ac:dyDescent="0.2">
      <c r="A146" s="11">
        <v>240</v>
      </c>
      <c r="B146" s="11"/>
      <c r="C146" s="11"/>
      <c r="D146" s="11">
        <v>20</v>
      </c>
      <c r="E146" s="11">
        <v>20</v>
      </c>
      <c r="F146" s="12">
        <v>44889</v>
      </c>
      <c r="G146" s="12" t="s">
        <v>201</v>
      </c>
      <c r="H146" s="6" t="s">
        <v>202</v>
      </c>
      <c r="I146" s="6" t="s">
        <v>11</v>
      </c>
      <c r="J146" s="6" t="s">
        <v>123</v>
      </c>
      <c r="K146" s="13">
        <v>1500</v>
      </c>
      <c r="L146" s="13">
        <v>30000</v>
      </c>
      <c r="M146" s="13">
        <f t="shared" si="21"/>
        <v>0</v>
      </c>
      <c r="N146" s="13">
        <f t="shared" si="22"/>
        <v>0</v>
      </c>
      <c r="O146" s="14">
        <f t="shared" si="23"/>
        <v>30000</v>
      </c>
    </row>
    <row r="147" spans="1:15" x14ac:dyDescent="0.2">
      <c r="A147" s="11">
        <v>9</v>
      </c>
      <c r="B147" s="11"/>
      <c r="C147" s="11"/>
      <c r="D147" s="11">
        <f t="shared" si="20"/>
        <v>9</v>
      </c>
      <c r="E147" s="11">
        <v>9</v>
      </c>
      <c r="F147" s="12">
        <v>44686</v>
      </c>
      <c r="G147" s="12">
        <v>44686</v>
      </c>
      <c r="H147" s="6" t="s">
        <v>15</v>
      </c>
      <c r="I147" s="6" t="s">
        <v>11</v>
      </c>
      <c r="J147" s="6" t="s">
        <v>123</v>
      </c>
      <c r="K147" s="13">
        <v>207.9</v>
      </c>
      <c r="L147" s="13">
        <f t="shared" ref="L147:L185" si="24">+A147*K147</f>
        <v>1871.1000000000001</v>
      </c>
      <c r="M147" s="13">
        <f t="shared" si="21"/>
        <v>0</v>
      </c>
      <c r="N147" s="13">
        <f t="shared" si="22"/>
        <v>0</v>
      </c>
      <c r="O147" s="14">
        <f t="shared" si="23"/>
        <v>1871.1000000000001</v>
      </c>
    </row>
    <row r="148" spans="1:15" x14ac:dyDescent="0.2">
      <c r="A148" s="11">
        <v>18</v>
      </c>
      <c r="B148" s="11"/>
      <c r="C148" s="11"/>
      <c r="D148" s="11">
        <f t="shared" si="20"/>
        <v>18</v>
      </c>
      <c r="E148" s="11">
        <v>18</v>
      </c>
      <c r="F148" s="12">
        <v>44686</v>
      </c>
      <c r="G148" s="12">
        <v>44686</v>
      </c>
      <c r="H148" s="6" t="s">
        <v>14</v>
      </c>
      <c r="I148" s="6" t="s">
        <v>11</v>
      </c>
      <c r="J148" s="6" t="s">
        <v>123</v>
      </c>
      <c r="K148" s="13">
        <v>364.63</v>
      </c>
      <c r="L148" s="13">
        <f t="shared" si="24"/>
        <v>6563.34</v>
      </c>
      <c r="M148" s="13">
        <f t="shared" si="21"/>
        <v>0</v>
      </c>
      <c r="N148" s="13">
        <f t="shared" si="22"/>
        <v>0</v>
      </c>
      <c r="O148" s="14">
        <f t="shared" si="23"/>
        <v>6563.34</v>
      </c>
    </row>
    <row r="149" spans="1:15" x14ac:dyDescent="0.2">
      <c r="A149" s="11"/>
      <c r="B149" s="11">
        <v>4</v>
      </c>
      <c r="C149" s="11"/>
      <c r="D149" s="11">
        <f t="shared" si="20"/>
        <v>4</v>
      </c>
      <c r="E149" s="11">
        <v>4</v>
      </c>
      <c r="F149" s="12">
        <v>44551</v>
      </c>
      <c r="G149" s="12">
        <v>44551</v>
      </c>
      <c r="H149" s="6" t="s">
        <v>216</v>
      </c>
      <c r="I149" s="6" t="s">
        <v>11</v>
      </c>
      <c r="J149" s="6" t="s">
        <v>123</v>
      </c>
      <c r="K149" s="13">
        <v>7316</v>
      </c>
      <c r="L149" s="13">
        <f t="shared" si="24"/>
        <v>0</v>
      </c>
      <c r="M149" s="13">
        <f t="shared" si="21"/>
        <v>29264</v>
      </c>
      <c r="N149" s="13">
        <f t="shared" si="22"/>
        <v>0</v>
      </c>
      <c r="O149" s="14">
        <f t="shared" si="23"/>
        <v>29264</v>
      </c>
    </row>
    <row r="150" spans="1:15" x14ac:dyDescent="0.2">
      <c r="A150" s="11"/>
      <c r="B150" s="11">
        <v>50</v>
      </c>
      <c r="C150" s="11">
        <v>1</v>
      </c>
      <c r="D150" s="11">
        <f t="shared" si="20"/>
        <v>49</v>
      </c>
      <c r="E150" s="11">
        <v>49</v>
      </c>
      <c r="F150" s="12">
        <v>44551</v>
      </c>
      <c r="G150" s="12">
        <v>44551</v>
      </c>
      <c r="H150" s="6" t="s">
        <v>217</v>
      </c>
      <c r="I150" s="6" t="s">
        <v>11</v>
      </c>
      <c r="J150" s="6" t="s">
        <v>123</v>
      </c>
      <c r="K150" s="13">
        <v>88.5</v>
      </c>
      <c r="L150" s="13">
        <f t="shared" si="24"/>
        <v>0</v>
      </c>
      <c r="M150" s="13">
        <f t="shared" si="21"/>
        <v>4425</v>
      </c>
      <c r="N150" s="13">
        <f t="shared" si="22"/>
        <v>88.5</v>
      </c>
      <c r="O150" s="14">
        <f t="shared" si="23"/>
        <v>4336.5</v>
      </c>
    </row>
    <row r="151" spans="1:15" x14ac:dyDescent="0.2">
      <c r="A151" s="11">
        <v>3</v>
      </c>
      <c r="B151" s="11"/>
      <c r="C151" s="11"/>
      <c r="D151" s="11">
        <f t="shared" si="20"/>
        <v>3</v>
      </c>
      <c r="E151" s="11">
        <v>3</v>
      </c>
      <c r="F151" s="12">
        <v>44754</v>
      </c>
      <c r="G151" s="12">
        <v>44754</v>
      </c>
      <c r="H151" s="6" t="s">
        <v>166</v>
      </c>
      <c r="I151" s="6" t="s">
        <v>11</v>
      </c>
      <c r="J151" s="6" t="s">
        <v>123</v>
      </c>
      <c r="K151" s="13">
        <v>462.4</v>
      </c>
      <c r="L151" s="13">
        <f t="shared" si="24"/>
        <v>1387.1999999999998</v>
      </c>
      <c r="M151" s="13">
        <f t="shared" si="21"/>
        <v>0</v>
      </c>
      <c r="N151" s="13">
        <f t="shared" si="22"/>
        <v>0</v>
      </c>
      <c r="O151" s="14">
        <f t="shared" si="23"/>
        <v>1387.1999999999998</v>
      </c>
    </row>
    <row r="152" spans="1:15" x14ac:dyDescent="0.2">
      <c r="A152" s="11">
        <v>95</v>
      </c>
      <c r="B152" s="11"/>
      <c r="C152" s="11"/>
      <c r="D152" s="11">
        <f t="shared" si="20"/>
        <v>95</v>
      </c>
      <c r="E152" s="11">
        <v>95</v>
      </c>
      <c r="F152" s="12">
        <v>44686</v>
      </c>
      <c r="G152" s="12">
        <v>44686</v>
      </c>
      <c r="H152" s="6" t="s">
        <v>172</v>
      </c>
      <c r="I152" s="6" t="s">
        <v>11</v>
      </c>
      <c r="J152" s="6" t="s">
        <v>123</v>
      </c>
      <c r="K152" s="13">
        <v>21.24</v>
      </c>
      <c r="L152" s="13">
        <f t="shared" si="24"/>
        <v>2017.8</v>
      </c>
      <c r="M152" s="13">
        <f t="shared" si="21"/>
        <v>0</v>
      </c>
      <c r="N152" s="13">
        <f t="shared" si="22"/>
        <v>0</v>
      </c>
      <c r="O152" s="14">
        <f t="shared" si="23"/>
        <v>2017.8</v>
      </c>
    </row>
    <row r="153" spans="1:15" x14ac:dyDescent="0.2">
      <c r="A153" s="11">
        <v>3</v>
      </c>
      <c r="B153" s="11">
        <v>50</v>
      </c>
      <c r="C153" s="11"/>
      <c r="D153" s="11">
        <f t="shared" si="20"/>
        <v>53</v>
      </c>
      <c r="E153" s="11">
        <v>53</v>
      </c>
      <c r="F153" s="12">
        <v>44916</v>
      </c>
      <c r="G153" s="12">
        <v>44916</v>
      </c>
      <c r="H153" s="6" t="s">
        <v>152</v>
      </c>
      <c r="I153" s="6" t="s">
        <v>11</v>
      </c>
      <c r="J153" s="6" t="s">
        <v>123</v>
      </c>
      <c r="K153" s="13">
        <v>35.4</v>
      </c>
      <c r="L153" s="13">
        <f t="shared" si="24"/>
        <v>106.19999999999999</v>
      </c>
      <c r="M153" s="13">
        <f t="shared" si="21"/>
        <v>1770</v>
      </c>
      <c r="N153" s="13">
        <f t="shared" si="22"/>
        <v>0</v>
      </c>
      <c r="O153" s="14">
        <f t="shared" si="23"/>
        <v>1876.2</v>
      </c>
    </row>
    <row r="154" spans="1:15" x14ac:dyDescent="0.2">
      <c r="A154" s="11"/>
      <c r="B154" s="11">
        <v>10</v>
      </c>
      <c r="C154" s="11"/>
      <c r="D154" s="11">
        <f t="shared" si="20"/>
        <v>10</v>
      </c>
      <c r="E154" s="11">
        <v>10</v>
      </c>
      <c r="F154" s="12">
        <v>44551</v>
      </c>
      <c r="G154" s="12">
        <v>44551</v>
      </c>
      <c r="H154" s="6" t="s">
        <v>222</v>
      </c>
      <c r="I154" s="6" t="s">
        <v>185</v>
      </c>
      <c r="J154" s="6" t="s">
        <v>123</v>
      </c>
      <c r="K154" s="13">
        <v>212.4</v>
      </c>
      <c r="L154" s="13">
        <f t="shared" si="24"/>
        <v>0</v>
      </c>
      <c r="M154" s="13">
        <f t="shared" si="21"/>
        <v>2124</v>
      </c>
      <c r="N154" s="13">
        <f t="shared" si="22"/>
        <v>0</v>
      </c>
      <c r="O154" s="14">
        <f t="shared" si="23"/>
        <v>2124</v>
      </c>
    </row>
    <row r="155" spans="1:15" x14ac:dyDescent="0.2">
      <c r="A155" s="11">
        <v>0</v>
      </c>
      <c r="B155" s="11">
        <v>50</v>
      </c>
      <c r="C155" s="11"/>
      <c r="D155" s="11">
        <f t="shared" si="20"/>
        <v>50</v>
      </c>
      <c r="E155" s="11">
        <v>50</v>
      </c>
      <c r="F155" s="12">
        <v>44551</v>
      </c>
      <c r="G155" s="12">
        <v>44551</v>
      </c>
      <c r="H155" s="6" t="s">
        <v>2</v>
      </c>
      <c r="I155" s="6" t="s">
        <v>11</v>
      </c>
      <c r="J155" s="6" t="s">
        <v>123</v>
      </c>
      <c r="K155" s="13">
        <v>15</v>
      </c>
      <c r="L155" s="13">
        <f t="shared" si="24"/>
        <v>0</v>
      </c>
      <c r="M155" s="13">
        <f t="shared" si="21"/>
        <v>750</v>
      </c>
      <c r="N155" s="13">
        <f t="shared" si="22"/>
        <v>0</v>
      </c>
      <c r="O155" s="14">
        <f t="shared" si="23"/>
        <v>750</v>
      </c>
    </row>
    <row r="156" spans="1:15" x14ac:dyDescent="0.2">
      <c r="A156" s="11">
        <v>139</v>
      </c>
      <c r="B156" s="11"/>
      <c r="C156" s="11"/>
      <c r="D156" s="11">
        <f t="shared" si="20"/>
        <v>139</v>
      </c>
      <c r="E156" s="11">
        <v>139</v>
      </c>
      <c r="F156" s="12">
        <v>44698</v>
      </c>
      <c r="G156" s="12">
        <v>44698</v>
      </c>
      <c r="H156" s="6" t="s">
        <v>174</v>
      </c>
      <c r="I156" s="6" t="s">
        <v>11</v>
      </c>
      <c r="J156" s="6" t="s">
        <v>123</v>
      </c>
      <c r="K156" s="13">
        <v>16.11</v>
      </c>
      <c r="L156" s="13">
        <f t="shared" si="24"/>
        <v>2239.29</v>
      </c>
      <c r="M156" s="13">
        <f t="shared" si="21"/>
        <v>0</v>
      </c>
      <c r="N156" s="13">
        <f t="shared" si="22"/>
        <v>0</v>
      </c>
      <c r="O156" s="14">
        <f t="shared" si="23"/>
        <v>2239.29</v>
      </c>
    </row>
    <row r="157" spans="1:15" x14ac:dyDescent="0.2">
      <c r="A157" s="11">
        <v>240</v>
      </c>
      <c r="B157" s="11"/>
      <c r="C157" s="11"/>
      <c r="D157" s="11">
        <f t="shared" si="20"/>
        <v>240</v>
      </c>
      <c r="E157" s="11">
        <v>240</v>
      </c>
      <c r="F157" s="12">
        <v>44698</v>
      </c>
      <c r="G157" s="12">
        <v>44698</v>
      </c>
      <c r="H157" s="6" t="s">
        <v>180</v>
      </c>
      <c r="I157" s="6" t="s">
        <v>11</v>
      </c>
      <c r="J157" s="6" t="s">
        <v>123</v>
      </c>
      <c r="K157" s="13">
        <v>16.11</v>
      </c>
      <c r="L157" s="13">
        <f t="shared" si="24"/>
        <v>3866.3999999999996</v>
      </c>
      <c r="M157" s="13">
        <f t="shared" si="21"/>
        <v>0</v>
      </c>
      <c r="N157" s="13">
        <f t="shared" si="22"/>
        <v>0</v>
      </c>
      <c r="O157" s="14">
        <f t="shared" si="23"/>
        <v>3866.3999999999996</v>
      </c>
    </row>
    <row r="158" spans="1:15" x14ac:dyDescent="0.2">
      <c r="A158" s="11">
        <v>120</v>
      </c>
      <c r="B158" s="11"/>
      <c r="C158" s="11"/>
      <c r="D158" s="11">
        <f t="shared" si="20"/>
        <v>120</v>
      </c>
      <c r="E158" s="11">
        <v>120</v>
      </c>
      <c r="F158" s="12">
        <v>44698</v>
      </c>
      <c r="G158" s="12">
        <v>44698</v>
      </c>
      <c r="H158" s="6" t="s">
        <v>153</v>
      </c>
      <c r="I158" s="6" t="s">
        <v>11</v>
      </c>
      <c r="J158" s="6" t="s">
        <v>123</v>
      </c>
      <c r="K158" s="13">
        <v>16.11</v>
      </c>
      <c r="L158" s="13">
        <f t="shared" si="24"/>
        <v>1933.1999999999998</v>
      </c>
      <c r="M158" s="13">
        <f t="shared" si="21"/>
        <v>0</v>
      </c>
      <c r="N158" s="13">
        <f t="shared" si="22"/>
        <v>0</v>
      </c>
      <c r="O158" s="14">
        <f t="shared" si="23"/>
        <v>1933.1999999999998</v>
      </c>
    </row>
    <row r="159" spans="1:15" x14ac:dyDescent="0.2">
      <c r="A159" s="11">
        <v>185</v>
      </c>
      <c r="B159" s="11"/>
      <c r="C159" s="11"/>
      <c r="D159" s="11">
        <f t="shared" si="20"/>
        <v>185</v>
      </c>
      <c r="E159" s="11">
        <v>185</v>
      </c>
      <c r="F159" s="12">
        <v>44698</v>
      </c>
      <c r="G159" s="12">
        <v>44698</v>
      </c>
      <c r="H159" s="6" t="s">
        <v>179</v>
      </c>
      <c r="I159" s="6" t="s">
        <v>11</v>
      </c>
      <c r="J159" s="6" t="s">
        <v>123</v>
      </c>
      <c r="K159" s="13">
        <v>16.11</v>
      </c>
      <c r="L159" s="13">
        <f t="shared" si="24"/>
        <v>2980.35</v>
      </c>
      <c r="M159" s="13">
        <f t="shared" si="21"/>
        <v>0</v>
      </c>
      <c r="N159" s="13">
        <f t="shared" si="22"/>
        <v>0</v>
      </c>
      <c r="O159" s="14">
        <f t="shared" si="23"/>
        <v>2980.35</v>
      </c>
    </row>
    <row r="160" spans="1:15" x14ac:dyDescent="0.2">
      <c r="A160" s="11">
        <v>27</v>
      </c>
      <c r="B160" s="11"/>
      <c r="C160" s="11"/>
      <c r="D160" s="11">
        <f t="shared" si="20"/>
        <v>27</v>
      </c>
      <c r="E160" s="11">
        <v>27</v>
      </c>
      <c r="F160" s="12">
        <v>44732</v>
      </c>
      <c r="G160" s="12">
        <v>44732</v>
      </c>
      <c r="H160" s="6" t="s">
        <v>4</v>
      </c>
      <c r="I160" s="6" t="s">
        <v>11</v>
      </c>
      <c r="J160" s="6" t="s">
        <v>123</v>
      </c>
      <c r="K160" s="13">
        <v>29.52</v>
      </c>
      <c r="L160" s="13">
        <f t="shared" si="24"/>
        <v>797.04</v>
      </c>
      <c r="M160" s="13">
        <f t="shared" si="21"/>
        <v>0</v>
      </c>
      <c r="N160" s="13">
        <f t="shared" si="22"/>
        <v>0</v>
      </c>
      <c r="O160" s="14">
        <f t="shared" si="23"/>
        <v>797.04</v>
      </c>
    </row>
    <row r="161" spans="1:15" x14ac:dyDescent="0.2">
      <c r="A161" s="11">
        <v>105</v>
      </c>
      <c r="B161" s="11"/>
      <c r="C161" s="11"/>
      <c r="D161" s="11">
        <f t="shared" si="20"/>
        <v>105</v>
      </c>
      <c r="E161" s="11">
        <v>105</v>
      </c>
      <c r="F161" s="12">
        <v>44732</v>
      </c>
      <c r="G161" s="12">
        <v>44732</v>
      </c>
      <c r="H161" s="6" t="s">
        <v>163</v>
      </c>
      <c r="I161" s="6" t="s">
        <v>11</v>
      </c>
      <c r="J161" s="6" t="s">
        <v>123</v>
      </c>
      <c r="K161" s="13">
        <v>28.32</v>
      </c>
      <c r="L161" s="13">
        <f t="shared" si="24"/>
        <v>2973.6</v>
      </c>
      <c r="M161" s="13">
        <f t="shared" si="21"/>
        <v>0</v>
      </c>
      <c r="N161" s="13">
        <f t="shared" si="22"/>
        <v>0</v>
      </c>
      <c r="O161" s="14">
        <f t="shared" si="23"/>
        <v>2973.6</v>
      </c>
    </row>
    <row r="162" spans="1:15" x14ac:dyDescent="0.2">
      <c r="A162" s="11">
        <v>1</v>
      </c>
      <c r="B162" s="11">
        <v>20</v>
      </c>
      <c r="C162" s="11"/>
      <c r="D162" s="11">
        <f t="shared" si="20"/>
        <v>21</v>
      </c>
      <c r="E162" s="11">
        <v>21</v>
      </c>
      <c r="F162" s="12">
        <v>44717</v>
      </c>
      <c r="G162" s="12">
        <v>44717</v>
      </c>
      <c r="H162" s="6" t="s">
        <v>190</v>
      </c>
      <c r="I162" s="6" t="s">
        <v>13</v>
      </c>
      <c r="J162" s="6" t="s">
        <v>123</v>
      </c>
      <c r="K162" s="13">
        <v>1144.5</v>
      </c>
      <c r="L162" s="13">
        <f t="shared" si="24"/>
        <v>1144.5</v>
      </c>
      <c r="M162" s="13">
        <f t="shared" si="21"/>
        <v>22890</v>
      </c>
      <c r="N162" s="13">
        <f t="shared" si="22"/>
        <v>0</v>
      </c>
      <c r="O162" s="14">
        <f t="shared" si="23"/>
        <v>24034.5</v>
      </c>
    </row>
    <row r="163" spans="1:15" x14ac:dyDescent="0.2">
      <c r="A163" s="11"/>
      <c r="B163" s="11">
        <v>40</v>
      </c>
      <c r="C163" s="11"/>
      <c r="D163" s="11">
        <f t="shared" si="20"/>
        <v>40</v>
      </c>
      <c r="E163" s="11">
        <v>40</v>
      </c>
      <c r="F163" s="12">
        <v>44551</v>
      </c>
      <c r="G163" s="12">
        <v>44551</v>
      </c>
      <c r="H163" s="6" t="s">
        <v>221</v>
      </c>
      <c r="I163" s="6" t="s">
        <v>11</v>
      </c>
      <c r="J163" s="6" t="s">
        <v>123</v>
      </c>
      <c r="K163" s="13">
        <v>44.84</v>
      </c>
      <c r="L163" s="13">
        <f t="shared" si="24"/>
        <v>0</v>
      </c>
      <c r="M163" s="13">
        <f t="shared" si="21"/>
        <v>1793.6000000000001</v>
      </c>
      <c r="N163" s="13">
        <f t="shared" si="22"/>
        <v>0</v>
      </c>
      <c r="O163" s="14">
        <f t="shared" si="23"/>
        <v>1793.6000000000001</v>
      </c>
    </row>
    <row r="164" spans="1:15" x14ac:dyDescent="0.2">
      <c r="A164" s="11">
        <v>5</v>
      </c>
      <c r="B164" s="11"/>
      <c r="C164" s="11"/>
      <c r="D164" s="11">
        <f t="shared" si="20"/>
        <v>5</v>
      </c>
      <c r="E164" s="11">
        <v>5</v>
      </c>
      <c r="F164" s="12">
        <v>44735</v>
      </c>
      <c r="G164" s="12">
        <v>44735</v>
      </c>
      <c r="H164" s="6" t="s">
        <v>100</v>
      </c>
      <c r="I164" s="6" t="s">
        <v>11</v>
      </c>
      <c r="J164" s="6" t="s">
        <v>123</v>
      </c>
      <c r="K164" s="13">
        <v>472</v>
      </c>
      <c r="L164" s="13">
        <f t="shared" si="24"/>
        <v>2360</v>
      </c>
      <c r="M164" s="13">
        <f t="shared" si="21"/>
        <v>0</v>
      </c>
      <c r="N164" s="13">
        <f t="shared" si="22"/>
        <v>0</v>
      </c>
      <c r="O164" s="14">
        <f t="shared" si="23"/>
        <v>2360</v>
      </c>
    </row>
    <row r="165" spans="1:15" x14ac:dyDescent="0.2">
      <c r="A165" s="11">
        <v>5</v>
      </c>
      <c r="B165" s="11"/>
      <c r="C165" s="11"/>
      <c r="D165" s="11">
        <f t="shared" si="20"/>
        <v>5</v>
      </c>
      <c r="E165" s="11">
        <v>5</v>
      </c>
      <c r="F165" s="12">
        <v>44735</v>
      </c>
      <c r="G165" s="12">
        <v>44735</v>
      </c>
      <c r="H165" s="6" t="s">
        <v>102</v>
      </c>
      <c r="I165" s="6" t="s">
        <v>11</v>
      </c>
      <c r="J165" s="6" t="s">
        <v>123</v>
      </c>
      <c r="K165" s="13">
        <v>472</v>
      </c>
      <c r="L165" s="13">
        <f t="shared" si="24"/>
        <v>2360</v>
      </c>
      <c r="M165" s="13">
        <f t="shared" si="21"/>
        <v>0</v>
      </c>
      <c r="N165" s="13">
        <f t="shared" si="22"/>
        <v>0</v>
      </c>
      <c r="O165" s="14">
        <f t="shared" si="23"/>
        <v>2360</v>
      </c>
    </row>
    <row r="166" spans="1:15" x14ac:dyDescent="0.2">
      <c r="A166" s="11">
        <v>3</v>
      </c>
      <c r="B166" s="11"/>
      <c r="C166" s="11"/>
      <c r="D166" s="11">
        <f t="shared" si="20"/>
        <v>3</v>
      </c>
      <c r="E166" s="11">
        <v>3</v>
      </c>
      <c r="F166" s="12">
        <v>44735</v>
      </c>
      <c r="G166" s="12">
        <v>44735</v>
      </c>
      <c r="H166" s="6" t="s">
        <v>103</v>
      </c>
      <c r="I166" s="6" t="s">
        <v>11</v>
      </c>
      <c r="J166" s="6" t="s">
        <v>123</v>
      </c>
      <c r="K166" s="13">
        <v>472</v>
      </c>
      <c r="L166" s="13">
        <f t="shared" si="24"/>
        <v>1416</v>
      </c>
      <c r="M166" s="13">
        <f t="shared" si="21"/>
        <v>0</v>
      </c>
      <c r="N166" s="13">
        <f t="shared" si="22"/>
        <v>0</v>
      </c>
      <c r="O166" s="14">
        <f t="shared" si="23"/>
        <v>1416</v>
      </c>
    </row>
    <row r="167" spans="1:15" x14ac:dyDescent="0.2">
      <c r="A167" s="11">
        <v>11</v>
      </c>
      <c r="B167" s="11"/>
      <c r="C167" s="11"/>
      <c r="D167" s="11">
        <f t="shared" si="20"/>
        <v>11</v>
      </c>
      <c r="E167" s="11">
        <v>11</v>
      </c>
      <c r="F167" s="12">
        <v>44735</v>
      </c>
      <c r="G167" s="12">
        <v>44735</v>
      </c>
      <c r="H167" s="6" t="s">
        <v>101</v>
      </c>
      <c r="I167" s="6" t="s">
        <v>11</v>
      </c>
      <c r="J167" s="6" t="s">
        <v>123</v>
      </c>
      <c r="K167" s="13">
        <v>472</v>
      </c>
      <c r="L167" s="13">
        <f t="shared" si="24"/>
        <v>5192</v>
      </c>
      <c r="M167" s="13">
        <f t="shared" si="21"/>
        <v>0</v>
      </c>
      <c r="N167" s="13">
        <f t="shared" si="22"/>
        <v>0</v>
      </c>
      <c r="O167" s="14">
        <f t="shared" si="23"/>
        <v>5192</v>
      </c>
    </row>
    <row r="168" spans="1:15" x14ac:dyDescent="0.2">
      <c r="A168" s="11">
        <v>14</v>
      </c>
      <c r="B168" s="11"/>
      <c r="C168" s="11">
        <v>9</v>
      </c>
      <c r="D168" s="11">
        <f t="shared" si="20"/>
        <v>5</v>
      </c>
      <c r="E168" s="11">
        <v>5</v>
      </c>
      <c r="F168" s="12">
        <v>44735</v>
      </c>
      <c r="G168" s="12">
        <v>44735</v>
      </c>
      <c r="H168" s="6" t="s">
        <v>104</v>
      </c>
      <c r="I168" s="6" t="s">
        <v>11</v>
      </c>
      <c r="J168" s="6" t="s">
        <v>123</v>
      </c>
      <c r="K168" s="13">
        <v>472</v>
      </c>
      <c r="L168" s="13">
        <f t="shared" si="24"/>
        <v>6608</v>
      </c>
      <c r="M168" s="13">
        <f t="shared" si="21"/>
        <v>0</v>
      </c>
      <c r="N168" s="13">
        <f t="shared" si="22"/>
        <v>4248</v>
      </c>
      <c r="O168" s="14">
        <f t="shared" si="23"/>
        <v>2360</v>
      </c>
    </row>
    <row r="169" spans="1:15" x14ac:dyDescent="0.2">
      <c r="A169" s="11">
        <v>23</v>
      </c>
      <c r="B169" s="11"/>
      <c r="C169" s="11">
        <v>3</v>
      </c>
      <c r="D169" s="11">
        <f t="shared" si="20"/>
        <v>20</v>
      </c>
      <c r="E169" s="11">
        <v>20</v>
      </c>
      <c r="F169" s="12">
        <v>44735</v>
      </c>
      <c r="G169" s="12">
        <v>44735</v>
      </c>
      <c r="H169" s="6" t="s">
        <v>99</v>
      </c>
      <c r="I169" s="6" t="s">
        <v>11</v>
      </c>
      <c r="J169" s="6" t="s">
        <v>123</v>
      </c>
      <c r="K169" s="13">
        <v>472</v>
      </c>
      <c r="L169" s="13">
        <f t="shared" si="24"/>
        <v>10856</v>
      </c>
      <c r="M169" s="13">
        <f t="shared" si="21"/>
        <v>0</v>
      </c>
      <c r="N169" s="13">
        <f t="shared" si="22"/>
        <v>1416</v>
      </c>
      <c r="O169" s="14">
        <f t="shared" si="23"/>
        <v>9440</v>
      </c>
    </row>
    <row r="170" spans="1:15" x14ac:dyDescent="0.2">
      <c r="A170" s="11">
        <v>23</v>
      </c>
      <c r="B170" s="11"/>
      <c r="C170" s="11"/>
      <c r="D170" s="11">
        <f t="shared" si="20"/>
        <v>23</v>
      </c>
      <c r="E170" s="11">
        <v>23</v>
      </c>
      <c r="F170" s="12">
        <v>44735</v>
      </c>
      <c r="G170" s="12">
        <v>44735</v>
      </c>
      <c r="H170" s="6" t="s">
        <v>105</v>
      </c>
      <c r="I170" s="6" t="s">
        <v>11</v>
      </c>
      <c r="J170" s="6" t="s">
        <v>123</v>
      </c>
      <c r="K170" s="13">
        <v>472</v>
      </c>
      <c r="L170" s="13">
        <f t="shared" si="24"/>
        <v>10856</v>
      </c>
      <c r="M170" s="13">
        <f t="shared" si="21"/>
        <v>0</v>
      </c>
      <c r="N170" s="13">
        <f t="shared" si="22"/>
        <v>0</v>
      </c>
      <c r="O170" s="14">
        <f t="shared" si="23"/>
        <v>10856</v>
      </c>
    </row>
    <row r="171" spans="1:15" x14ac:dyDescent="0.2">
      <c r="A171" s="11">
        <v>42</v>
      </c>
      <c r="B171" s="11"/>
      <c r="C171" s="11"/>
      <c r="D171" s="11">
        <f t="shared" si="20"/>
        <v>42</v>
      </c>
      <c r="E171" s="11">
        <v>42</v>
      </c>
      <c r="F171" s="12">
        <v>44735</v>
      </c>
      <c r="G171" s="12">
        <v>44735</v>
      </c>
      <c r="H171" s="6" t="s">
        <v>98</v>
      </c>
      <c r="I171" s="6" t="s">
        <v>11</v>
      </c>
      <c r="J171" s="6" t="s">
        <v>123</v>
      </c>
      <c r="K171" s="13">
        <v>472</v>
      </c>
      <c r="L171" s="13">
        <f t="shared" si="24"/>
        <v>19824</v>
      </c>
      <c r="M171" s="13">
        <f t="shared" si="21"/>
        <v>0</v>
      </c>
      <c r="N171" s="13">
        <f t="shared" si="22"/>
        <v>0</v>
      </c>
      <c r="O171" s="14">
        <f t="shared" si="23"/>
        <v>19824</v>
      </c>
    </row>
    <row r="172" spans="1:15" x14ac:dyDescent="0.2">
      <c r="A172" s="11"/>
      <c r="B172" s="11">
        <v>100</v>
      </c>
      <c r="C172" s="11">
        <v>12</v>
      </c>
      <c r="D172" s="11">
        <f t="shared" si="20"/>
        <v>88</v>
      </c>
      <c r="E172" s="11">
        <v>88</v>
      </c>
      <c r="F172" s="12">
        <v>44916</v>
      </c>
      <c r="G172" s="12">
        <v>44916</v>
      </c>
      <c r="H172" s="6" t="s">
        <v>206</v>
      </c>
      <c r="I172" s="6" t="s">
        <v>207</v>
      </c>
      <c r="J172" s="6" t="s">
        <v>127</v>
      </c>
      <c r="K172" s="13">
        <v>60</v>
      </c>
      <c r="L172" s="13">
        <f t="shared" si="24"/>
        <v>0</v>
      </c>
      <c r="M172" s="13">
        <f t="shared" si="21"/>
        <v>6000</v>
      </c>
      <c r="N172" s="13">
        <f t="shared" si="22"/>
        <v>720</v>
      </c>
      <c r="O172" s="14">
        <f t="shared" si="23"/>
        <v>5280</v>
      </c>
    </row>
    <row r="173" spans="1:15" x14ac:dyDescent="0.2">
      <c r="A173" s="11"/>
      <c r="B173" s="11">
        <v>10</v>
      </c>
      <c r="C173" s="11"/>
      <c r="D173" s="11">
        <f t="shared" si="20"/>
        <v>10</v>
      </c>
      <c r="E173" s="11">
        <v>10</v>
      </c>
      <c r="F173" s="12">
        <v>44916</v>
      </c>
      <c r="G173" s="12">
        <v>44916</v>
      </c>
      <c r="H173" s="6" t="s">
        <v>208</v>
      </c>
      <c r="I173" s="6" t="s">
        <v>185</v>
      </c>
      <c r="J173" s="6" t="s">
        <v>127</v>
      </c>
      <c r="K173" s="13">
        <v>60</v>
      </c>
      <c r="L173" s="13">
        <f t="shared" si="24"/>
        <v>0</v>
      </c>
      <c r="M173" s="13">
        <f t="shared" si="21"/>
        <v>600</v>
      </c>
      <c r="N173" s="13">
        <f t="shared" si="22"/>
        <v>0</v>
      </c>
      <c r="O173" s="14">
        <f t="shared" si="23"/>
        <v>600</v>
      </c>
    </row>
    <row r="174" spans="1:15" x14ac:dyDescent="0.2">
      <c r="A174" s="11">
        <v>14</v>
      </c>
      <c r="B174" s="11"/>
      <c r="C174" s="11"/>
      <c r="D174" s="11">
        <f t="shared" si="20"/>
        <v>14</v>
      </c>
      <c r="E174" s="11">
        <v>14</v>
      </c>
      <c r="F174" s="12">
        <v>44706</v>
      </c>
      <c r="G174" s="12">
        <v>44706</v>
      </c>
      <c r="H174" s="6" t="s">
        <v>49</v>
      </c>
      <c r="I174" s="6" t="s">
        <v>11</v>
      </c>
      <c r="J174" s="6" t="s">
        <v>127</v>
      </c>
      <c r="K174" s="13">
        <v>48.16</v>
      </c>
      <c r="L174" s="13">
        <f t="shared" si="24"/>
        <v>674.24</v>
      </c>
      <c r="M174" s="13">
        <f t="shared" si="21"/>
        <v>0</v>
      </c>
      <c r="N174" s="13">
        <f t="shared" si="22"/>
        <v>0</v>
      </c>
      <c r="O174" s="14">
        <f t="shared" si="23"/>
        <v>674.24</v>
      </c>
    </row>
    <row r="175" spans="1:15" x14ac:dyDescent="0.2">
      <c r="A175" s="11">
        <v>119</v>
      </c>
      <c r="B175" s="11"/>
      <c r="C175" s="11"/>
      <c r="D175" s="11">
        <f t="shared" si="20"/>
        <v>119</v>
      </c>
      <c r="E175" s="11">
        <v>119</v>
      </c>
      <c r="F175" s="12">
        <v>44715</v>
      </c>
      <c r="G175" s="12">
        <v>44715</v>
      </c>
      <c r="H175" s="6" t="s">
        <v>62</v>
      </c>
      <c r="I175" s="6" t="s">
        <v>11</v>
      </c>
      <c r="J175" s="6" t="s">
        <v>127</v>
      </c>
      <c r="K175" s="13">
        <v>7.32</v>
      </c>
      <c r="L175" s="13">
        <f t="shared" si="24"/>
        <v>871.08</v>
      </c>
      <c r="M175" s="13">
        <f t="shared" si="21"/>
        <v>0</v>
      </c>
      <c r="N175" s="13">
        <f t="shared" si="22"/>
        <v>0</v>
      </c>
      <c r="O175" s="14">
        <f t="shared" si="23"/>
        <v>871.08</v>
      </c>
    </row>
    <row r="176" spans="1:15" x14ac:dyDescent="0.2">
      <c r="A176" s="11"/>
      <c r="B176" s="11">
        <v>2</v>
      </c>
      <c r="C176" s="11"/>
      <c r="D176" s="11">
        <f t="shared" si="20"/>
        <v>2</v>
      </c>
      <c r="E176" s="11">
        <v>2</v>
      </c>
      <c r="F176" s="12">
        <v>44907</v>
      </c>
      <c r="G176" s="12">
        <v>44907</v>
      </c>
      <c r="H176" s="6" t="s">
        <v>238</v>
      </c>
      <c r="I176" s="6" t="s">
        <v>11</v>
      </c>
      <c r="J176" s="6" t="s">
        <v>247</v>
      </c>
      <c r="K176" s="13">
        <v>538.51</v>
      </c>
      <c r="L176" s="13">
        <f t="shared" si="24"/>
        <v>0</v>
      </c>
      <c r="M176" s="13">
        <f t="shared" si="21"/>
        <v>1077.02</v>
      </c>
      <c r="N176" s="13">
        <f t="shared" si="22"/>
        <v>0</v>
      </c>
      <c r="O176" s="14">
        <f t="shared" si="23"/>
        <v>1077.02</v>
      </c>
    </row>
    <row r="177" spans="1:15" x14ac:dyDescent="0.2">
      <c r="A177" s="11"/>
      <c r="B177" s="11">
        <v>2</v>
      </c>
      <c r="C177" s="11"/>
      <c r="D177" s="11">
        <f t="shared" ref="D177:D205" si="25">A177+B177-C177</f>
        <v>2</v>
      </c>
      <c r="E177" s="11">
        <v>2</v>
      </c>
      <c r="F177" s="12">
        <v>44907</v>
      </c>
      <c r="G177" s="12">
        <v>44907</v>
      </c>
      <c r="H177" s="6" t="s">
        <v>241</v>
      </c>
      <c r="I177" s="6" t="s">
        <v>11</v>
      </c>
      <c r="J177" s="6" t="s">
        <v>247</v>
      </c>
      <c r="K177" s="13">
        <v>2329.44</v>
      </c>
      <c r="L177" s="13">
        <f t="shared" si="24"/>
        <v>0</v>
      </c>
      <c r="M177" s="13">
        <f t="shared" ref="M177:M205" si="26">K177*B177</f>
        <v>4658.88</v>
      </c>
      <c r="N177" s="13">
        <f t="shared" ref="N177:N205" si="27">K177*C177</f>
        <v>0</v>
      </c>
      <c r="O177" s="14">
        <f t="shared" ref="O177:O205" si="28">+L177+M177-N177</f>
        <v>4658.88</v>
      </c>
    </row>
    <row r="178" spans="1:15" x14ac:dyDescent="0.2">
      <c r="A178" s="11">
        <v>3</v>
      </c>
      <c r="B178" s="11"/>
      <c r="C178" s="11"/>
      <c r="D178" s="11">
        <f t="shared" si="25"/>
        <v>3</v>
      </c>
      <c r="E178" s="11">
        <v>3</v>
      </c>
      <c r="F178" s="12">
        <v>44711</v>
      </c>
      <c r="G178" s="12">
        <v>44711</v>
      </c>
      <c r="H178" s="6" t="s">
        <v>109</v>
      </c>
      <c r="I178" s="6" t="s">
        <v>11</v>
      </c>
      <c r="J178" s="6" t="s">
        <v>138</v>
      </c>
      <c r="K178" s="13">
        <v>2065</v>
      </c>
      <c r="L178" s="13">
        <f t="shared" si="24"/>
        <v>6195</v>
      </c>
      <c r="M178" s="13">
        <f t="shared" si="26"/>
        <v>0</v>
      </c>
      <c r="N178" s="13">
        <f t="shared" si="27"/>
        <v>0</v>
      </c>
      <c r="O178" s="14">
        <f t="shared" si="28"/>
        <v>6195</v>
      </c>
    </row>
    <row r="179" spans="1:15" x14ac:dyDescent="0.2">
      <c r="A179" s="11">
        <v>1</v>
      </c>
      <c r="B179" s="11"/>
      <c r="C179" s="11"/>
      <c r="D179" s="11">
        <f t="shared" si="25"/>
        <v>1</v>
      </c>
      <c r="E179" s="11">
        <v>1</v>
      </c>
      <c r="F179" s="12">
        <v>44714</v>
      </c>
      <c r="G179" s="12">
        <v>44714</v>
      </c>
      <c r="H179" s="6" t="s">
        <v>74</v>
      </c>
      <c r="I179" s="6" t="s">
        <v>11</v>
      </c>
      <c r="J179" s="6" t="s">
        <v>126</v>
      </c>
      <c r="K179" s="13">
        <v>2764.74</v>
      </c>
      <c r="L179" s="13">
        <f t="shared" si="24"/>
        <v>2764.74</v>
      </c>
      <c r="M179" s="13">
        <f t="shared" si="26"/>
        <v>0</v>
      </c>
      <c r="N179" s="13">
        <f t="shared" si="27"/>
        <v>0</v>
      </c>
      <c r="O179" s="14">
        <f t="shared" si="28"/>
        <v>2764.74</v>
      </c>
    </row>
    <row r="180" spans="1:15" x14ac:dyDescent="0.2">
      <c r="A180" s="11">
        <v>1</v>
      </c>
      <c r="B180" s="11"/>
      <c r="C180" s="11"/>
      <c r="D180" s="11">
        <f t="shared" si="25"/>
        <v>1</v>
      </c>
      <c r="E180" s="11">
        <v>1</v>
      </c>
      <c r="F180" s="12">
        <v>44656</v>
      </c>
      <c r="G180" s="12">
        <v>44656</v>
      </c>
      <c r="H180" s="6" t="s">
        <v>57</v>
      </c>
      <c r="I180" s="6" t="s">
        <v>11</v>
      </c>
      <c r="J180" s="6" t="s">
        <v>126</v>
      </c>
      <c r="K180" s="13">
        <v>348.1</v>
      </c>
      <c r="L180" s="13">
        <f t="shared" si="24"/>
        <v>348.1</v>
      </c>
      <c r="M180" s="13">
        <f t="shared" si="26"/>
        <v>0</v>
      </c>
      <c r="N180" s="13">
        <f t="shared" si="27"/>
        <v>0</v>
      </c>
      <c r="O180" s="14">
        <f t="shared" si="28"/>
        <v>348.1</v>
      </c>
    </row>
    <row r="181" spans="1:15" x14ac:dyDescent="0.2">
      <c r="A181" s="11">
        <v>5</v>
      </c>
      <c r="B181" s="11"/>
      <c r="C181" s="11"/>
      <c r="D181" s="11">
        <f t="shared" si="25"/>
        <v>5</v>
      </c>
      <c r="E181" s="11">
        <v>5</v>
      </c>
      <c r="F181" s="12">
        <v>44656</v>
      </c>
      <c r="G181" s="12">
        <v>44656</v>
      </c>
      <c r="H181" s="6" t="s">
        <v>111</v>
      </c>
      <c r="I181" s="6" t="s">
        <v>11</v>
      </c>
      <c r="J181" s="6" t="s">
        <v>126</v>
      </c>
      <c r="K181" s="13">
        <v>1003</v>
      </c>
      <c r="L181" s="13">
        <f t="shared" si="24"/>
        <v>5015</v>
      </c>
      <c r="M181" s="13">
        <f t="shared" si="26"/>
        <v>0</v>
      </c>
      <c r="N181" s="13">
        <f t="shared" si="27"/>
        <v>0</v>
      </c>
      <c r="O181" s="14">
        <f t="shared" si="28"/>
        <v>5015</v>
      </c>
    </row>
    <row r="182" spans="1:15" x14ac:dyDescent="0.2">
      <c r="A182" s="11">
        <v>32</v>
      </c>
      <c r="B182" s="11"/>
      <c r="C182" s="11"/>
      <c r="D182" s="11">
        <f t="shared" si="25"/>
        <v>32</v>
      </c>
      <c r="E182" s="11">
        <v>32</v>
      </c>
      <c r="F182" s="12">
        <v>44656</v>
      </c>
      <c r="G182" s="12">
        <v>44656</v>
      </c>
      <c r="H182" s="6" t="s">
        <v>35</v>
      </c>
      <c r="I182" s="6" t="s">
        <v>11</v>
      </c>
      <c r="J182" s="6" t="s">
        <v>126</v>
      </c>
      <c r="K182" s="13">
        <v>206.5</v>
      </c>
      <c r="L182" s="13">
        <f t="shared" si="24"/>
        <v>6608</v>
      </c>
      <c r="M182" s="13">
        <f t="shared" si="26"/>
        <v>0</v>
      </c>
      <c r="N182" s="13">
        <f t="shared" si="27"/>
        <v>0</v>
      </c>
      <c r="O182" s="14">
        <f t="shared" si="28"/>
        <v>6608</v>
      </c>
    </row>
    <row r="183" spans="1:15" x14ac:dyDescent="0.2">
      <c r="A183" s="11">
        <v>31</v>
      </c>
      <c r="B183" s="11"/>
      <c r="C183" s="11"/>
      <c r="D183" s="11">
        <f t="shared" si="25"/>
        <v>31</v>
      </c>
      <c r="E183" s="11">
        <v>31</v>
      </c>
      <c r="F183" s="12">
        <v>44656</v>
      </c>
      <c r="G183" s="12">
        <v>44656</v>
      </c>
      <c r="H183" s="6" t="s">
        <v>60</v>
      </c>
      <c r="I183" s="6" t="s">
        <v>13</v>
      </c>
      <c r="J183" s="6" t="s">
        <v>126</v>
      </c>
      <c r="K183" s="13">
        <v>112.1</v>
      </c>
      <c r="L183" s="13">
        <f t="shared" si="24"/>
        <v>3475.1</v>
      </c>
      <c r="M183" s="13">
        <f t="shared" si="26"/>
        <v>0</v>
      </c>
      <c r="N183" s="13">
        <f t="shared" si="27"/>
        <v>0</v>
      </c>
      <c r="O183" s="14">
        <f t="shared" si="28"/>
        <v>3475.1</v>
      </c>
    </row>
    <row r="184" spans="1:15" x14ac:dyDescent="0.2">
      <c r="A184" s="11">
        <v>300</v>
      </c>
      <c r="B184" s="11"/>
      <c r="C184" s="11"/>
      <c r="D184" s="11">
        <f t="shared" si="25"/>
        <v>300</v>
      </c>
      <c r="E184" s="11">
        <v>300</v>
      </c>
      <c r="F184" s="12">
        <v>44681</v>
      </c>
      <c r="G184" s="12">
        <v>44681</v>
      </c>
      <c r="H184" s="6" t="s">
        <v>43</v>
      </c>
      <c r="I184" s="6" t="s">
        <v>11</v>
      </c>
      <c r="J184" s="6" t="s">
        <v>126</v>
      </c>
      <c r="K184" s="13">
        <v>1.91</v>
      </c>
      <c r="L184" s="13">
        <f t="shared" si="24"/>
        <v>573</v>
      </c>
      <c r="M184" s="13">
        <f t="shared" si="26"/>
        <v>0</v>
      </c>
      <c r="N184" s="13">
        <f t="shared" si="27"/>
        <v>0</v>
      </c>
      <c r="O184" s="14">
        <f t="shared" si="28"/>
        <v>573</v>
      </c>
    </row>
    <row r="185" spans="1:15" x14ac:dyDescent="0.2">
      <c r="A185" s="11"/>
      <c r="B185" s="11">
        <v>2</v>
      </c>
      <c r="C185" s="11"/>
      <c r="D185" s="11">
        <f t="shared" si="25"/>
        <v>2</v>
      </c>
      <c r="E185" s="11">
        <v>2</v>
      </c>
      <c r="F185" s="12">
        <v>44917</v>
      </c>
      <c r="G185" s="12">
        <v>44917</v>
      </c>
      <c r="H185" s="6" t="s">
        <v>211</v>
      </c>
      <c r="I185" s="6" t="s">
        <v>11</v>
      </c>
      <c r="J185" s="6" t="s">
        <v>126</v>
      </c>
      <c r="K185" s="13">
        <v>900</v>
      </c>
      <c r="L185" s="13">
        <f t="shared" si="24"/>
        <v>0</v>
      </c>
      <c r="M185" s="13">
        <f t="shared" si="26"/>
        <v>1800</v>
      </c>
      <c r="N185" s="13">
        <f t="shared" si="27"/>
        <v>0</v>
      </c>
      <c r="O185" s="14">
        <f t="shared" si="28"/>
        <v>1800</v>
      </c>
    </row>
    <row r="186" spans="1:15" x14ac:dyDescent="0.2">
      <c r="A186" s="11">
        <v>11</v>
      </c>
      <c r="B186" s="11"/>
      <c r="C186" s="11">
        <v>2</v>
      </c>
      <c r="D186" s="11">
        <f t="shared" si="25"/>
        <v>9</v>
      </c>
      <c r="E186" s="11">
        <v>9</v>
      </c>
      <c r="F186" s="12">
        <v>44656</v>
      </c>
      <c r="G186" s="12">
        <v>44656</v>
      </c>
      <c r="H186" s="6" t="s">
        <v>33</v>
      </c>
      <c r="I186" s="6" t="s">
        <v>11</v>
      </c>
      <c r="J186" s="6" t="s">
        <v>126</v>
      </c>
      <c r="K186" s="13">
        <v>702.1</v>
      </c>
      <c r="L186" s="13">
        <f>+A186*K186</f>
        <v>7723.1</v>
      </c>
      <c r="M186" s="13">
        <f t="shared" si="26"/>
        <v>0</v>
      </c>
      <c r="N186" s="13">
        <f t="shared" si="27"/>
        <v>1404.2</v>
      </c>
      <c r="O186" s="14">
        <f t="shared" si="28"/>
        <v>6318.9000000000005</v>
      </c>
    </row>
    <row r="187" spans="1:15" x14ac:dyDescent="0.2">
      <c r="A187" s="11">
        <v>3</v>
      </c>
      <c r="B187" s="11"/>
      <c r="C187" s="11"/>
      <c r="D187" s="11">
        <f t="shared" si="25"/>
        <v>3</v>
      </c>
      <c r="E187" s="11">
        <v>3</v>
      </c>
      <c r="F187" s="12">
        <v>44656</v>
      </c>
      <c r="G187" s="12">
        <v>44656</v>
      </c>
      <c r="H187" s="6" t="s">
        <v>28</v>
      </c>
      <c r="I187" s="6" t="s">
        <v>29</v>
      </c>
      <c r="J187" s="6" t="s">
        <v>126</v>
      </c>
      <c r="K187" s="13">
        <v>123.9</v>
      </c>
      <c r="L187" s="13">
        <f>+A187*K187</f>
        <v>371.70000000000005</v>
      </c>
      <c r="M187" s="13">
        <f t="shared" si="26"/>
        <v>0</v>
      </c>
      <c r="N187" s="13">
        <f t="shared" si="27"/>
        <v>0</v>
      </c>
      <c r="O187" s="14">
        <f t="shared" si="28"/>
        <v>371.70000000000005</v>
      </c>
    </row>
    <row r="188" spans="1:15" x14ac:dyDescent="0.2">
      <c r="A188" s="11">
        <v>36</v>
      </c>
      <c r="B188" s="11"/>
      <c r="C188" s="11"/>
      <c r="D188" s="11">
        <f t="shared" si="25"/>
        <v>36</v>
      </c>
      <c r="E188" s="11">
        <v>36</v>
      </c>
      <c r="F188" s="12">
        <v>44656</v>
      </c>
      <c r="G188" s="12">
        <v>44656</v>
      </c>
      <c r="H188" s="6" t="s">
        <v>36</v>
      </c>
      <c r="I188" s="6" t="s">
        <v>11</v>
      </c>
      <c r="J188" s="6" t="s">
        <v>126</v>
      </c>
      <c r="K188" s="13">
        <v>177</v>
      </c>
      <c r="L188" s="13">
        <f>+A188*K188</f>
        <v>6372</v>
      </c>
      <c r="M188" s="13">
        <f t="shared" si="26"/>
        <v>0</v>
      </c>
      <c r="N188" s="13">
        <f t="shared" si="27"/>
        <v>0</v>
      </c>
      <c r="O188" s="14">
        <f t="shared" si="28"/>
        <v>6372</v>
      </c>
    </row>
    <row r="189" spans="1:15" x14ac:dyDescent="0.2">
      <c r="A189" s="11">
        <v>42</v>
      </c>
      <c r="B189" s="11"/>
      <c r="C189" s="11"/>
      <c r="D189" s="11">
        <f t="shared" si="25"/>
        <v>42</v>
      </c>
      <c r="E189" s="11">
        <v>42</v>
      </c>
      <c r="F189" s="12">
        <v>44656</v>
      </c>
      <c r="G189" s="12">
        <v>44656</v>
      </c>
      <c r="H189" s="6" t="s">
        <v>34</v>
      </c>
      <c r="I189" s="6" t="s">
        <v>11</v>
      </c>
      <c r="J189" s="6" t="s">
        <v>126</v>
      </c>
      <c r="K189" s="13">
        <v>265.5</v>
      </c>
      <c r="L189" s="13">
        <f>+A189*K189</f>
        <v>11151</v>
      </c>
      <c r="M189" s="13">
        <f t="shared" si="26"/>
        <v>0</v>
      </c>
      <c r="N189" s="13">
        <f t="shared" si="27"/>
        <v>0</v>
      </c>
      <c r="O189" s="14">
        <f t="shared" si="28"/>
        <v>11151</v>
      </c>
    </row>
    <row r="190" spans="1:15" x14ac:dyDescent="0.2">
      <c r="A190" s="11"/>
      <c r="B190" s="11">
        <v>48</v>
      </c>
      <c r="C190" s="11"/>
      <c r="D190" s="11">
        <f t="shared" si="25"/>
        <v>48</v>
      </c>
      <c r="E190" s="11">
        <v>48</v>
      </c>
      <c r="F190" s="12">
        <v>44917</v>
      </c>
      <c r="G190" s="12">
        <v>44917</v>
      </c>
      <c r="H190" s="6" t="s">
        <v>209</v>
      </c>
      <c r="I190" s="6" t="s">
        <v>11</v>
      </c>
      <c r="J190" s="6" t="s">
        <v>126</v>
      </c>
      <c r="K190" s="13">
        <v>80</v>
      </c>
      <c r="L190" s="13">
        <f>+A190*K190</f>
        <v>0</v>
      </c>
      <c r="M190" s="13">
        <f t="shared" si="26"/>
        <v>3840</v>
      </c>
      <c r="N190" s="13">
        <f t="shared" si="27"/>
        <v>0</v>
      </c>
      <c r="O190" s="14">
        <f t="shared" si="28"/>
        <v>3840</v>
      </c>
    </row>
    <row r="191" spans="1:15" x14ac:dyDescent="0.2">
      <c r="A191" s="11">
        <v>1</v>
      </c>
      <c r="B191" s="11"/>
      <c r="C191" s="11"/>
      <c r="D191" s="11">
        <f t="shared" si="25"/>
        <v>1</v>
      </c>
      <c r="E191" s="11">
        <v>1</v>
      </c>
      <c r="F191" s="12">
        <v>44663</v>
      </c>
      <c r="G191" s="12">
        <v>44663</v>
      </c>
      <c r="H191" s="6" t="s">
        <v>78</v>
      </c>
      <c r="I191" s="6" t="s">
        <v>11</v>
      </c>
      <c r="J191" s="6" t="s">
        <v>131</v>
      </c>
      <c r="K191" s="13">
        <v>1100</v>
      </c>
      <c r="L191" s="13">
        <f t="shared" ref="L191:L205" si="29">+A191*K191</f>
        <v>1100</v>
      </c>
      <c r="M191" s="13">
        <f t="shared" si="26"/>
        <v>0</v>
      </c>
      <c r="N191" s="13">
        <f t="shared" si="27"/>
        <v>0</v>
      </c>
      <c r="O191" s="14">
        <f t="shared" si="28"/>
        <v>1100</v>
      </c>
    </row>
    <row r="192" spans="1:15" x14ac:dyDescent="0.2">
      <c r="A192" s="11">
        <v>1</v>
      </c>
      <c r="B192" s="11"/>
      <c r="C192" s="11"/>
      <c r="D192" s="11">
        <f t="shared" si="25"/>
        <v>1</v>
      </c>
      <c r="E192" s="11">
        <v>1</v>
      </c>
      <c r="F192" s="12">
        <v>44730</v>
      </c>
      <c r="G192" s="12">
        <v>44730</v>
      </c>
      <c r="H192" s="6" t="s">
        <v>92</v>
      </c>
      <c r="I192" s="6" t="s">
        <v>11</v>
      </c>
      <c r="J192" s="6" t="s">
        <v>131</v>
      </c>
      <c r="K192" s="13">
        <v>253.39</v>
      </c>
      <c r="L192" s="13">
        <f t="shared" si="29"/>
        <v>253.39</v>
      </c>
      <c r="M192" s="13">
        <f t="shared" si="26"/>
        <v>0</v>
      </c>
      <c r="N192" s="13">
        <f t="shared" si="27"/>
        <v>0</v>
      </c>
      <c r="O192" s="14">
        <f t="shared" si="28"/>
        <v>253.39</v>
      </c>
    </row>
    <row r="193" spans="1:15" x14ac:dyDescent="0.2">
      <c r="A193" s="11">
        <v>17</v>
      </c>
      <c r="B193" s="11"/>
      <c r="C193" s="11"/>
      <c r="D193" s="11">
        <f t="shared" si="25"/>
        <v>17</v>
      </c>
      <c r="E193" s="11">
        <v>17</v>
      </c>
      <c r="F193" s="12">
        <v>44729</v>
      </c>
      <c r="G193" s="12">
        <v>44729</v>
      </c>
      <c r="H193" s="6" t="s">
        <v>80</v>
      </c>
      <c r="I193" s="6" t="s">
        <v>11</v>
      </c>
      <c r="J193" s="6" t="s">
        <v>131</v>
      </c>
      <c r="K193" s="13">
        <v>204.36</v>
      </c>
      <c r="L193" s="13">
        <f t="shared" si="29"/>
        <v>3474.1200000000003</v>
      </c>
      <c r="M193" s="13">
        <f t="shared" si="26"/>
        <v>0</v>
      </c>
      <c r="N193" s="13">
        <f t="shared" si="27"/>
        <v>0</v>
      </c>
      <c r="O193" s="14">
        <f t="shared" si="28"/>
        <v>3474.1200000000003</v>
      </c>
    </row>
    <row r="194" spans="1:15" x14ac:dyDescent="0.2">
      <c r="A194" s="11">
        <v>1</v>
      </c>
      <c r="B194" s="11"/>
      <c r="C194" s="11"/>
      <c r="D194" s="11">
        <f t="shared" si="25"/>
        <v>1</v>
      </c>
      <c r="E194" s="11">
        <v>1</v>
      </c>
      <c r="F194" s="12">
        <v>44686</v>
      </c>
      <c r="G194" s="12">
        <v>44686</v>
      </c>
      <c r="H194" s="6" t="s">
        <v>54</v>
      </c>
      <c r="I194" s="6" t="s">
        <v>11</v>
      </c>
      <c r="J194" s="6" t="s">
        <v>136</v>
      </c>
      <c r="K194" s="13">
        <v>124.43</v>
      </c>
      <c r="L194" s="13">
        <f t="shared" si="29"/>
        <v>124.43</v>
      </c>
      <c r="M194" s="13">
        <f t="shared" si="26"/>
        <v>0</v>
      </c>
      <c r="N194" s="13">
        <f t="shared" si="27"/>
        <v>0</v>
      </c>
      <c r="O194" s="14">
        <f t="shared" si="28"/>
        <v>124.43</v>
      </c>
    </row>
    <row r="195" spans="1:15" x14ac:dyDescent="0.2">
      <c r="A195" s="11">
        <v>4</v>
      </c>
      <c r="B195" s="11"/>
      <c r="C195" s="11"/>
      <c r="D195" s="11">
        <f t="shared" si="25"/>
        <v>4</v>
      </c>
      <c r="E195" s="11">
        <v>4</v>
      </c>
      <c r="F195" s="12">
        <v>44759</v>
      </c>
      <c r="G195" s="12">
        <v>44759</v>
      </c>
      <c r="H195" s="6" t="s">
        <v>160</v>
      </c>
      <c r="I195" s="6" t="s">
        <v>11</v>
      </c>
      <c r="J195" s="6" t="s">
        <v>128</v>
      </c>
      <c r="K195" s="13">
        <v>1888</v>
      </c>
      <c r="L195" s="13">
        <f t="shared" si="29"/>
        <v>7552</v>
      </c>
      <c r="M195" s="13">
        <f t="shared" si="26"/>
        <v>0</v>
      </c>
      <c r="N195" s="13">
        <f t="shared" si="27"/>
        <v>0</v>
      </c>
      <c r="O195" s="14">
        <f t="shared" si="28"/>
        <v>7552</v>
      </c>
    </row>
    <row r="196" spans="1:15" x14ac:dyDescent="0.2">
      <c r="A196" s="11"/>
      <c r="B196" s="11">
        <v>2</v>
      </c>
      <c r="C196" s="11"/>
      <c r="D196" s="11">
        <f t="shared" si="25"/>
        <v>2</v>
      </c>
      <c r="E196" s="11">
        <v>2</v>
      </c>
      <c r="F196" s="12">
        <v>44907</v>
      </c>
      <c r="G196" s="12">
        <v>44907</v>
      </c>
      <c r="H196" s="6" t="s">
        <v>237</v>
      </c>
      <c r="I196" s="6" t="s">
        <v>11</v>
      </c>
      <c r="J196" s="6" t="s">
        <v>128</v>
      </c>
      <c r="K196" s="13">
        <v>1533.42</v>
      </c>
      <c r="L196" s="13">
        <f t="shared" si="29"/>
        <v>0</v>
      </c>
      <c r="M196" s="13">
        <f t="shared" si="26"/>
        <v>3066.84</v>
      </c>
      <c r="N196" s="13">
        <f t="shared" si="27"/>
        <v>0</v>
      </c>
      <c r="O196" s="14">
        <f t="shared" si="28"/>
        <v>3066.84</v>
      </c>
    </row>
    <row r="197" spans="1:15" x14ac:dyDescent="0.2">
      <c r="A197" s="11">
        <v>9</v>
      </c>
      <c r="B197" s="11"/>
      <c r="C197" s="11"/>
      <c r="D197" s="11">
        <f t="shared" si="25"/>
        <v>9</v>
      </c>
      <c r="E197" s="11">
        <v>9</v>
      </c>
      <c r="F197" s="12">
        <v>44730</v>
      </c>
      <c r="G197" s="12">
        <v>44730</v>
      </c>
      <c r="H197" s="6" t="s">
        <v>85</v>
      </c>
      <c r="I197" s="6" t="s">
        <v>11</v>
      </c>
      <c r="J197" s="6" t="s">
        <v>128</v>
      </c>
      <c r="K197" s="13">
        <v>560.5</v>
      </c>
      <c r="L197" s="13">
        <f t="shared" si="29"/>
        <v>5044.5</v>
      </c>
      <c r="M197" s="13">
        <f t="shared" si="26"/>
        <v>0</v>
      </c>
      <c r="N197" s="13">
        <f t="shared" si="27"/>
        <v>0</v>
      </c>
      <c r="O197" s="14">
        <f t="shared" si="28"/>
        <v>5044.5</v>
      </c>
    </row>
    <row r="198" spans="1:15" x14ac:dyDescent="0.2">
      <c r="A198" s="11">
        <v>6</v>
      </c>
      <c r="B198" s="11"/>
      <c r="C198" s="11"/>
      <c r="D198" s="11">
        <f t="shared" si="25"/>
        <v>6</v>
      </c>
      <c r="E198" s="11">
        <v>6</v>
      </c>
      <c r="F198" s="12">
        <v>44730</v>
      </c>
      <c r="G198" s="12">
        <v>44730</v>
      </c>
      <c r="H198" s="6" t="s">
        <v>96</v>
      </c>
      <c r="I198" s="6" t="s">
        <v>11</v>
      </c>
      <c r="J198" s="6" t="s">
        <v>128</v>
      </c>
      <c r="K198" s="13">
        <v>100.61</v>
      </c>
      <c r="L198" s="13">
        <f t="shared" si="29"/>
        <v>603.66</v>
      </c>
      <c r="M198" s="13">
        <f t="shared" si="26"/>
        <v>0</v>
      </c>
      <c r="N198" s="13">
        <f t="shared" si="27"/>
        <v>0</v>
      </c>
      <c r="O198" s="14">
        <f t="shared" si="28"/>
        <v>603.66</v>
      </c>
    </row>
    <row r="199" spans="1:15" x14ac:dyDescent="0.2">
      <c r="A199" s="11">
        <v>6</v>
      </c>
      <c r="B199" s="11"/>
      <c r="C199" s="11"/>
      <c r="D199" s="11">
        <f t="shared" si="25"/>
        <v>6</v>
      </c>
      <c r="E199" s="11">
        <v>6</v>
      </c>
      <c r="F199" s="12">
        <v>44730</v>
      </c>
      <c r="G199" s="12">
        <v>44730</v>
      </c>
      <c r="H199" s="6" t="s">
        <v>97</v>
      </c>
      <c r="I199" s="6" t="s">
        <v>11</v>
      </c>
      <c r="J199" s="6" t="s">
        <v>128</v>
      </c>
      <c r="K199" s="13">
        <v>107.49</v>
      </c>
      <c r="L199" s="13">
        <f t="shared" si="29"/>
        <v>644.93999999999994</v>
      </c>
      <c r="M199" s="13">
        <f t="shared" si="26"/>
        <v>0</v>
      </c>
      <c r="N199" s="13">
        <f t="shared" si="27"/>
        <v>0</v>
      </c>
      <c r="O199" s="14">
        <f t="shared" si="28"/>
        <v>644.93999999999994</v>
      </c>
    </row>
    <row r="200" spans="1:15" x14ac:dyDescent="0.2">
      <c r="A200" s="11">
        <v>3</v>
      </c>
      <c r="B200" s="11"/>
      <c r="C200" s="11">
        <f>1+1</f>
        <v>2</v>
      </c>
      <c r="D200" s="11">
        <f t="shared" si="25"/>
        <v>1</v>
      </c>
      <c r="E200" s="11">
        <v>1</v>
      </c>
      <c r="F200" s="12">
        <v>44730</v>
      </c>
      <c r="G200" s="12">
        <v>44730</v>
      </c>
      <c r="H200" s="6" t="s">
        <v>81</v>
      </c>
      <c r="I200" s="6" t="s">
        <v>11</v>
      </c>
      <c r="J200" s="6" t="s">
        <v>128</v>
      </c>
      <c r="K200" s="13">
        <v>112.1</v>
      </c>
      <c r="L200" s="13">
        <f t="shared" si="29"/>
        <v>336.29999999999995</v>
      </c>
      <c r="M200" s="13">
        <f t="shared" si="26"/>
        <v>0</v>
      </c>
      <c r="N200" s="13">
        <f t="shared" si="27"/>
        <v>224.2</v>
      </c>
      <c r="O200" s="14">
        <f t="shared" si="28"/>
        <v>112.09999999999997</v>
      </c>
    </row>
    <row r="201" spans="1:15" x14ac:dyDescent="0.2">
      <c r="A201" s="11">
        <v>10</v>
      </c>
      <c r="B201" s="11"/>
      <c r="C201" s="11"/>
      <c r="D201" s="11">
        <f t="shared" si="25"/>
        <v>10</v>
      </c>
      <c r="E201" s="11">
        <v>10</v>
      </c>
      <c r="F201" s="12">
        <v>44730</v>
      </c>
      <c r="G201" s="12">
        <v>44730</v>
      </c>
      <c r="H201" s="6" t="s">
        <v>86</v>
      </c>
      <c r="I201" s="6" t="s">
        <v>193</v>
      </c>
      <c r="J201" s="6" t="s">
        <v>128</v>
      </c>
      <c r="K201" s="13">
        <v>34.22</v>
      </c>
      <c r="L201" s="13">
        <f t="shared" si="29"/>
        <v>342.2</v>
      </c>
      <c r="M201" s="13">
        <f t="shared" si="26"/>
        <v>0</v>
      </c>
      <c r="N201" s="13">
        <f t="shared" si="27"/>
        <v>0</v>
      </c>
      <c r="O201" s="14">
        <f t="shared" si="28"/>
        <v>342.2</v>
      </c>
    </row>
    <row r="202" spans="1:15" x14ac:dyDescent="0.2">
      <c r="A202" s="11"/>
      <c r="B202" s="11">
        <v>120</v>
      </c>
      <c r="C202" s="11"/>
      <c r="D202" s="11">
        <f t="shared" si="25"/>
        <v>120</v>
      </c>
      <c r="E202" s="11">
        <v>120</v>
      </c>
      <c r="F202" s="12">
        <v>44907</v>
      </c>
      <c r="G202" s="12">
        <v>44907</v>
      </c>
      <c r="H202" s="6" t="s">
        <v>235</v>
      </c>
      <c r="I202" s="6" t="s">
        <v>11</v>
      </c>
      <c r="J202" s="6" t="s">
        <v>128</v>
      </c>
      <c r="K202" s="13">
        <v>13.2</v>
      </c>
      <c r="L202" s="13">
        <f t="shared" si="29"/>
        <v>0</v>
      </c>
      <c r="M202" s="13">
        <f t="shared" si="26"/>
        <v>1584</v>
      </c>
      <c r="N202" s="13">
        <f t="shared" si="27"/>
        <v>0</v>
      </c>
      <c r="O202" s="14">
        <f t="shared" si="28"/>
        <v>1584</v>
      </c>
    </row>
    <row r="203" spans="1:15" x14ac:dyDescent="0.2">
      <c r="A203" s="11">
        <v>5</v>
      </c>
      <c r="B203" s="11"/>
      <c r="C203" s="11"/>
      <c r="D203" s="11">
        <f t="shared" si="25"/>
        <v>5</v>
      </c>
      <c r="E203" s="11">
        <v>5</v>
      </c>
      <c r="F203" s="12">
        <v>44730</v>
      </c>
      <c r="G203" s="12">
        <v>44730</v>
      </c>
      <c r="H203" s="6" t="s">
        <v>94</v>
      </c>
      <c r="I203" s="6" t="s">
        <v>93</v>
      </c>
      <c r="J203" s="6" t="s">
        <v>132</v>
      </c>
      <c r="K203" s="13">
        <v>170.87</v>
      </c>
      <c r="L203" s="13">
        <f t="shared" si="29"/>
        <v>854.35</v>
      </c>
      <c r="M203" s="13">
        <f t="shared" si="26"/>
        <v>0</v>
      </c>
      <c r="N203" s="13">
        <f t="shared" si="27"/>
        <v>0</v>
      </c>
      <c r="O203" s="14">
        <f t="shared" si="28"/>
        <v>854.35</v>
      </c>
    </row>
    <row r="204" spans="1:15" x14ac:dyDescent="0.2">
      <c r="A204" s="11">
        <v>5</v>
      </c>
      <c r="B204" s="11"/>
      <c r="C204" s="11"/>
      <c r="D204" s="11">
        <f t="shared" si="25"/>
        <v>5</v>
      </c>
      <c r="E204" s="11">
        <v>5</v>
      </c>
      <c r="F204" s="12">
        <v>44730</v>
      </c>
      <c r="G204" s="12">
        <v>44730</v>
      </c>
      <c r="H204" s="6" t="s">
        <v>95</v>
      </c>
      <c r="I204" s="6" t="s">
        <v>93</v>
      </c>
      <c r="J204" s="6" t="s">
        <v>132</v>
      </c>
      <c r="K204" s="13">
        <v>171.08</v>
      </c>
      <c r="L204" s="13">
        <f t="shared" si="29"/>
        <v>855.40000000000009</v>
      </c>
      <c r="M204" s="13">
        <f t="shared" si="26"/>
        <v>0</v>
      </c>
      <c r="N204" s="13">
        <f t="shared" si="27"/>
        <v>0</v>
      </c>
      <c r="O204" s="14">
        <f t="shared" si="28"/>
        <v>855.40000000000009</v>
      </c>
    </row>
    <row r="205" spans="1:15" x14ac:dyDescent="0.2">
      <c r="A205" s="11"/>
      <c r="B205" s="11">
        <v>4</v>
      </c>
      <c r="C205" s="11"/>
      <c r="D205" s="11">
        <f t="shared" si="25"/>
        <v>4</v>
      </c>
      <c r="E205" s="11">
        <v>4</v>
      </c>
      <c r="F205" s="12">
        <v>44907</v>
      </c>
      <c r="G205" s="12">
        <v>44907</v>
      </c>
      <c r="H205" s="6" t="s">
        <v>243</v>
      </c>
      <c r="I205" s="6" t="s">
        <v>11</v>
      </c>
      <c r="J205" s="6" t="s">
        <v>132</v>
      </c>
      <c r="K205" s="13">
        <v>1249.5999999999999</v>
      </c>
      <c r="L205" s="13">
        <f t="shared" si="29"/>
        <v>0</v>
      </c>
      <c r="M205" s="13">
        <f t="shared" si="26"/>
        <v>4998.3999999999996</v>
      </c>
      <c r="N205" s="13">
        <f t="shared" si="27"/>
        <v>0</v>
      </c>
      <c r="O205" s="14">
        <f t="shared" si="28"/>
        <v>4998.3999999999996</v>
      </c>
    </row>
    <row r="206" spans="1:15" ht="15.75" x14ac:dyDescent="0.25">
      <c r="A206" s="20" t="s">
        <v>144</v>
      </c>
      <c r="B206" s="21"/>
      <c r="C206" s="21"/>
      <c r="D206" s="21"/>
      <c r="E206" s="21"/>
      <c r="F206" s="21"/>
      <c r="G206" s="21"/>
      <c r="H206" s="21"/>
      <c r="I206" s="21"/>
      <c r="J206" s="22"/>
      <c r="K206" s="16"/>
      <c r="L206" s="16">
        <f>SUM(L16:L205)</f>
        <v>440572.89339999994</v>
      </c>
      <c r="M206" s="16">
        <f>SUM(M16:M205)</f>
        <v>2166497.5253649992</v>
      </c>
      <c r="N206" s="16">
        <f>SUM(N16:N205)</f>
        <v>68352.244500000001</v>
      </c>
      <c r="O206" s="16">
        <f>SUM(O16:O205)</f>
        <v>2538718.1742650014</v>
      </c>
    </row>
    <row r="207" spans="1:15" x14ac:dyDescent="0.2">
      <c r="A207" s="11"/>
      <c r="D207" s="11"/>
      <c r="E207" s="11">
        <f>SUM(E16:E205)</f>
        <v>16104</v>
      </c>
      <c r="F207" s="12"/>
      <c r="G207" s="12"/>
    </row>
    <row r="213" spans="2:15" ht="15.75" x14ac:dyDescent="0.25">
      <c r="B213" s="18" t="s">
        <v>189</v>
      </c>
      <c r="C213" s="18"/>
      <c r="D213" s="19" t="s">
        <v>252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</sheetData>
  <sortState xmlns:xlrd2="http://schemas.microsoft.com/office/spreadsheetml/2017/richdata2" ref="A16:O205">
    <sortCondition ref="J16:J205"/>
  </sortState>
  <mergeCells count="6">
    <mergeCell ref="D213:O213"/>
    <mergeCell ref="A206:J206"/>
    <mergeCell ref="A10:O10"/>
    <mergeCell ref="A11:O11"/>
    <mergeCell ref="A12:O12"/>
    <mergeCell ref="A13:O13"/>
  </mergeCells>
  <phoneticPr fontId="2" type="noConversion"/>
  <pageMargins left="0.7" right="0.7" top="0.75" bottom="0.75" header="0.3" footer="0.3"/>
  <pageSetup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3EE9-DEA3-4BE0-8867-5576F61A80EE}">
  <dimension ref="A1:O11"/>
  <sheetViews>
    <sheetView workbookViewId="0">
      <selection sqref="A1:O11"/>
    </sheetView>
  </sheetViews>
  <sheetFormatPr baseColWidth="10" defaultRowHeight="12.75" x14ac:dyDescent="0.2"/>
  <sheetData>
    <row r="1" spans="1:15" x14ac:dyDescent="0.2">
      <c r="A1" s="1"/>
      <c r="B1" s="1"/>
      <c r="C1" s="1"/>
      <c r="D1" s="1"/>
      <c r="E1" s="1"/>
      <c r="F1" s="3"/>
      <c r="G1" s="3"/>
      <c r="H1" s="2"/>
      <c r="I1" s="2"/>
      <c r="J1" s="2"/>
      <c r="K1" s="2"/>
      <c r="L1" s="2"/>
      <c r="M1" s="2"/>
      <c r="N1" s="2"/>
      <c r="O1" s="2"/>
    </row>
    <row r="2" spans="1:15" x14ac:dyDescent="0.2">
      <c r="A2" s="1"/>
      <c r="B2" s="1"/>
      <c r="C2" s="1"/>
      <c r="D2" s="1"/>
      <c r="E2" s="1"/>
      <c r="F2" s="3"/>
      <c r="G2" s="3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1"/>
      <c r="C3" s="1"/>
      <c r="D3" s="1"/>
      <c r="E3" s="1"/>
      <c r="F3" s="3"/>
      <c r="G3" s="3"/>
      <c r="H3" s="2"/>
      <c r="I3" s="2"/>
      <c r="J3" s="2"/>
      <c r="K3" s="2"/>
      <c r="L3" s="2"/>
      <c r="M3" s="2"/>
      <c r="N3" s="2"/>
      <c r="O3" s="2"/>
    </row>
    <row r="4" spans="1:15" x14ac:dyDescent="0.2">
      <c r="A4" s="1"/>
      <c r="B4" s="1"/>
      <c r="C4" s="1"/>
      <c r="D4" s="1"/>
      <c r="E4" s="1"/>
      <c r="F4" s="3"/>
      <c r="G4" s="3"/>
      <c r="H4" s="2"/>
      <c r="I4" s="2"/>
      <c r="J4" s="2"/>
      <c r="K4" s="2"/>
      <c r="L4" s="2"/>
      <c r="M4" s="2"/>
      <c r="N4" s="2"/>
      <c r="O4" s="2"/>
    </row>
    <row r="5" spans="1:15" x14ac:dyDescent="0.2">
      <c r="A5" s="1"/>
      <c r="B5" s="1"/>
      <c r="C5" s="1"/>
      <c r="D5" s="1"/>
      <c r="E5" s="1"/>
      <c r="F5" s="3"/>
      <c r="G5" s="3"/>
      <c r="H5" s="2"/>
      <c r="I5" s="2"/>
      <c r="J5" s="2"/>
      <c r="K5" s="2"/>
      <c r="L5" s="2"/>
      <c r="M5" s="2"/>
      <c r="N5" s="2"/>
      <c r="O5" s="2"/>
    </row>
    <row r="6" spans="1:15" x14ac:dyDescent="0.2">
      <c r="A6" s="1"/>
      <c r="B6" s="1"/>
      <c r="C6" s="1"/>
      <c r="D6" s="1"/>
      <c r="E6" s="1"/>
      <c r="F6" s="3"/>
      <c r="G6" s="3"/>
      <c r="H6" s="2"/>
      <c r="I6" s="2"/>
      <c r="J6" s="2"/>
      <c r="K6" s="2"/>
      <c r="L6" s="2"/>
      <c r="M6" s="2"/>
      <c r="N6" s="2"/>
      <c r="O6" s="2"/>
    </row>
    <row r="7" spans="1:15" x14ac:dyDescent="0.2">
      <c r="A7" s="1"/>
      <c r="B7" s="1"/>
      <c r="C7" s="1"/>
      <c r="D7" s="1"/>
      <c r="E7" s="1"/>
      <c r="F7" s="3"/>
      <c r="G7" s="3"/>
      <c r="H7" s="2"/>
      <c r="I7" s="2"/>
      <c r="J7" s="2"/>
      <c r="K7" s="2"/>
      <c r="L7" s="2"/>
      <c r="M7" s="2"/>
      <c r="N7" s="2"/>
      <c r="O7" s="2"/>
    </row>
    <row r="8" spans="1:15" x14ac:dyDescent="0.2">
      <c r="A8" s="23" t="s">
        <v>140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2">
      <c r="A9" s="23" t="s">
        <v>141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x14ac:dyDescent="0.2">
      <c r="A10" s="23" t="s">
        <v>195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">
      <c r="A11" s="23" t="s">
        <v>142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</sheetData>
  <mergeCells count="4">
    <mergeCell ref="A8:O8"/>
    <mergeCell ref="A9:O9"/>
    <mergeCell ref="A10:O10"/>
    <mergeCell ref="A11:O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PEDRO PEREZ</cp:lastModifiedBy>
  <cp:lastPrinted>2023-02-15T13:50:59Z</cp:lastPrinted>
  <dcterms:created xsi:type="dcterms:W3CDTF">1996-11-27T10:00:04Z</dcterms:created>
  <dcterms:modified xsi:type="dcterms:W3CDTF">2023-02-15T14:00:56Z</dcterms:modified>
</cp:coreProperties>
</file>