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JUNIO 2024\"/>
    </mc:Choice>
  </mc:AlternateContent>
  <xr:revisionPtr revIDLastSave="0" documentId="13_ncr:1_{3CE0C32C-88B8-4444-BA4A-E2DB754AC8A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2" l="1"/>
  <c r="C82" i="2"/>
  <c r="C79" i="2"/>
  <c r="C74" i="2"/>
  <c r="C71" i="2"/>
  <c r="C66" i="2"/>
  <c r="C56" i="2"/>
  <c r="C49" i="2"/>
  <c r="C40" i="2"/>
  <c r="C30" i="2"/>
  <c r="C20" i="2"/>
  <c r="C14" i="2"/>
  <c r="C78" i="2" l="1"/>
  <c r="H30" i="2"/>
  <c r="E14" i="2" l="1"/>
  <c r="E20" i="2"/>
  <c r="E30" i="2"/>
  <c r="E40" i="2"/>
  <c r="Q40" i="2" s="1"/>
  <c r="E49" i="2"/>
  <c r="E56" i="2"/>
  <c r="E71" i="2"/>
  <c r="Q71" i="2" s="1"/>
  <c r="E74" i="2"/>
  <c r="Q74" i="2" s="1"/>
  <c r="E79" i="2"/>
  <c r="Q79" i="2" s="1"/>
  <c r="E82" i="2"/>
  <c r="E85" i="2"/>
  <c r="Q16" i="2"/>
  <c r="E66" i="2"/>
  <c r="D49" i="2"/>
  <c r="D40" i="2"/>
  <c r="D30" i="2"/>
  <c r="P66" i="2"/>
  <c r="P20" i="2"/>
  <c r="N20" i="2"/>
  <c r="O14" i="2"/>
  <c r="O66" i="2"/>
  <c r="O56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6" i="2"/>
  <c r="G56" i="2"/>
  <c r="H56" i="2"/>
  <c r="I56" i="2"/>
  <c r="J56" i="2"/>
  <c r="K56" i="2"/>
  <c r="L56" i="2"/>
  <c r="M56" i="2"/>
  <c r="N56" i="2"/>
  <c r="N66" i="2"/>
  <c r="F82" i="2"/>
  <c r="G82" i="2"/>
  <c r="H82" i="2"/>
  <c r="I82" i="2"/>
  <c r="J82" i="2"/>
  <c r="K82" i="2"/>
  <c r="L82" i="2"/>
  <c r="M82" i="2"/>
  <c r="N82" i="2"/>
  <c r="O82" i="2"/>
  <c r="F85" i="2"/>
  <c r="G85" i="2"/>
  <c r="H85" i="2"/>
  <c r="I85" i="2"/>
  <c r="J85" i="2"/>
  <c r="K85" i="2"/>
  <c r="L85" i="2"/>
  <c r="M85" i="2"/>
  <c r="N85" i="2"/>
  <c r="O85" i="2"/>
  <c r="Q86" i="2"/>
  <c r="P85" i="2"/>
  <c r="Q84" i="2"/>
  <c r="Q83" i="2"/>
  <c r="P82" i="2"/>
  <c r="Q81" i="2"/>
  <c r="Q80" i="2"/>
  <c r="Q77" i="2"/>
  <c r="Q76" i="2"/>
  <c r="Q75" i="2"/>
  <c r="Q73" i="2"/>
  <c r="Q72" i="2"/>
  <c r="Q70" i="2"/>
  <c r="Q69" i="2"/>
  <c r="Q68" i="2"/>
  <c r="Q67" i="2"/>
  <c r="Q65" i="2"/>
  <c r="Q64" i="2"/>
  <c r="Q63" i="2"/>
  <c r="Q62" i="2"/>
  <c r="Q61" i="2"/>
  <c r="Q60" i="2"/>
  <c r="Q59" i="2"/>
  <c r="Q58" i="2"/>
  <c r="Q57" i="2"/>
  <c r="P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9" i="2"/>
  <c r="Q38" i="2"/>
  <c r="Q37" i="2"/>
  <c r="Q36" i="2"/>
  <c r="Q35" i="2"/>
  <c r="Q34" i="2"/>
  <c r="Q33" i="2"/>
  <c r="Q32" i="2"/>
  <c r="Q31" i="2"/>
  <c r="P30" i="2"/>
  <c r="Q29" i="2"/>
  <c r="Q28" i="2"/>
  <c r="Q27" i="2"/>
  <c r="Q26" i="2"/>
  <c r="Q25" i="2"/>
  <c r="Q24" i="2"/>
  <c r="Q23" i="2"/>
  <c r="Q22" i="2"/>
  <c r="Q21" i="2"/>
  <c r="Q19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6" i="2"/>
  <c r="D85" i="2"/>
  <c r="D82" i="2"/>
  <c r="D79" i="2"/>
  <c r="D74" i="2"/>
  <c r="D71" i="2"/>
  <c r="D66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M13" i="2" l="1"/>
  <c r="M87" i="2" s="1"/>
  <c r="K13" i="2"/>
  <c r="K87" i="2" s="1"/>
  <c r="Q66" i="2"/>
  <c r="Q82" i="2"/>
  <c r="P13" i="2"/>
  <c r="P87" i="2" s="1"/>
  <c r="D78" i="2"/>
  <c r="J13" i="2"/>
  <c r="J87" i="2" s="1"/>
  <c r="I13" i="2"/>
  <c r="I87" i="2" s="1"/>
  <c r="L13" i="2"/>
  <c r="L87" i="2" s="1"/>
  <c r="E78" i="2"/>
  <c r="Q78" i="2" s="1"/>
  <c r="O13" i="2"/>
  <c r="O87" i="2" s="1"/>
  <c r="D13" i="2"/>
  <c r="D87" i="2" s="1"/>
  <c r="N13" i="2"/>
  <c r="N87" i="2" s="1"/>
  <c r="Q85" i="2"/>
  <c r="Q30" i="2"/>
  <c r="G13" i="2"/>
  <c r="G87" i="2" s="1"/>
  <c r="F13" i="2"/>
  <c r="F87" i="2" s="1"/>
  <c r="Q20" i="2"/>
  <c r="C13" i="2"/>
  <c r="C87" i="2" s="1"/>
  <c r="H13" i="2"/>
  <c r="H87" i="2" s="1"/>
  <c r="Q56" i="2"/>
  <c r="E13" i="2"/>
  <c r="Q14" i="2"/>
  <c r="Q13" i="2" l="1"/>
  <c r="Q87" i="2" s="1"/>
  <c r="E87" i="2"/>
</calcChain>
</file>

<file path=xl/sharedStrings.xml><?xml version="1.0" encoding="utf-8"?>
<sst xmlns="http://schemas.openxmlformats.org/spreadsheetml/2006/main" count="202" uniqueCount="123">
  <si>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</si>
  <si>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</si>
  <si>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</si>
  <si>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</si>
  <si>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</si>
  <si>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</si>
  <si>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</si>
  <si>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</si>
  <si>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</si>
  <si>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</si>
  <si>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</si>
  <si>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</si>
  <si>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</si>
  <si>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</si>
  <si>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</si>
  <si>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</si>
  <si>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</si>
  <si>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</si>
  <si>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</si>
  <si>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</si>
  <si>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</si>
  <si>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</si>
  <si>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</si>
  <si>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</si>
  <si>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</si>
  <si>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</si>
  <si>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</si>
  <si>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</si>
  <si>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</si>
  <si>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</si>
  <si>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</si>
  <si>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</si>
  <si>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</si>
  <si>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</si>
  <si>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</si>
  <si>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</si>
  <si>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</si>
  <si>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</si>
  <si>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</si>
  <si>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</si>
  <si>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</si>
  <si>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</si>
  <si>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</si>
  <si>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</si>
  <si>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</si>
  <si>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</si>
  <si>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</si>
  <si>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</si>
  <si>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</si>
  <si>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</si>
  <si>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</si>
  <si>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</si>
  <si>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</si>
  <si>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</si>
  <si>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</si>
  <si>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</si>
  <si>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</si>
  <si>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</si>
  <si>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</si>
  <si>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</si>
  <si>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</si>
  <si>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</si>
  <si>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</si>
  <si>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</si>
  <si>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</si>
  <si>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</si>
  <si>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</si>
  <si>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</si>
  <si>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</si>
  <si>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</si>
  <si>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</si>
  <si>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</si>
  <si>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</si>
  <si>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</si>
  <si>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</si>
  <si>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</si>
  <si>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</si>
  <si>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</si>
  <si>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</si>
  <si>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</si>
  <si>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</si>
  <si>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</si>
  <si>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</si>
  <si>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</si>
  <si>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</si>
  <si>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</si>
  <si>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</si>
  <si>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</si>
  <si>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</si>
  <si>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</si>
  <si>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</si>
  <si>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</si>
  <si>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</si>
  <si>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</si>
  <si>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</si>
  <si>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</si>
  <si>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</si>
  <si>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</si>
  <si>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</si>
  <si>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</si>
  <si>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</si>
  <si>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</si>
  <si>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</si>
  <si>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</si>
  <si>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</si>
  <si>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</si>
  <si>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</si>
  <si>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</si>
  <si>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</si>
  <si>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</si>
  <si>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</si>
  <si>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Ilania Quezada Luciano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</si>
  <si>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</si>
  <si>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</si>
  <si>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Enc. Depto. Admvo. y  Financiero</t>
  </si>
  <si>
    <t>2.3.8 - GASTOS QUE SE ASIGNARÁN DURANTE EL EJERCICIO       (ART. 32 Y 33 LEY 423-06)</t>
  </si>
  <si>
    <t>2.2.7 - SERVICIOS DE CONSERVACIÓN, REPARACIONES MENORES    E INSTALACIONES TEMPORALES</t>
  </si>
  <si>
    <t xml:space="preserve">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</si>
  <si>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Autorizado por </t>
  </si>
  <si>
    <t xml:space="preserve">                                 Preparado por </t>
  </si>
  <si>
    <t xml:space="preserve">                                                                                                                                                                           Director Ejecutivo</t>
  </si>
  <si>
    <t xml:space="preserve">                                                                                                                                                                            Aprobado por</t>
  </si>
  <si>
    <t xml:space="preserve">                                                                                                                                                                                          Claudio A. Caamaño Vélez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</si>
</sst>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b/>
      <sz val="24"/>
      <color theme="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43" fontId="23" fillId="0" borderId="1" xfId="0" applyNumberFormat="1" applyFont="1" applyBorder="1"/>
    <xf numFmtId="164" fontId="23" fillId="0" borderId="1" xfId="0" applyNumberFormat="1" applyFont="1" applyBorder="1"/>
    <xf numFmtId="0" fontId="23" fillId="0" borderId="0" xfId="0" applyFont="1" applyAlignment="1">
      <alignment horizontal="left" indent="1"/>
    </xf>
    <xf numFmtId="43" fontId="23" fillId="0" borderId="0" xfId="0" applyNumberFormat="1" applyFont="1"/>
    <xf numFmtId="164" fontId="23" fillId="0" borderId="0" xfId="0" applyNumberFormat="1" applyFont="1"/>
    <xf numFmtId="43" fontId="23" fillId="0" borderId="0" xfId="1" applyFont="1"/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164" fontId="24" fillId="0" borderId="0" xfId="0" applyNumberFormat="1" applyFont="1"/>
    <xf numFmtId="43" fontId="24" fillId="0" borderId="0" xfId="1" applyFont="1"/>
    <xf numFmtId="43" fontId="24" fillId="0" borderId="7" xfId="1" applyFont="1" applyBorder="1"/>
    <xf numFmtId="0" fontId="24" fillId="0" borderId="0" xfId="0" applyFont="1" applyAlignment="1">
      <alignment horizontal="left" vertical="justify" wrapText="1" indent="2"/>
    </xf>
    <xf numFmtId="43" fontId="24" fillId="0" borderId="0" xfId="1" applyFont="1" applyBorder="1"/>
    <xf numFmtId="43" fontId="23" fillId="0" borderId="0" xfId="1" applyFont="1" applyBorder="1"/>
    <xf numFmtId="0" fontId="23" fillId="0" borderId="0" xfId="0" applyFont="1" applyAlignment="1">
      <alignment horizontal="left" vertical="justify" wrapText="1" indent="2"/>
    </xf>
    <xf numFmtId="43" fontId="23" fillId="0" borderId="1" xfId="1" applyFont="1" applyBorder="1"/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8" fillId="0" borderId="0" xfId="0" applyFont="1"/>
    <xf numFmtId="0" fontId="27" fillId="0" borderId="0" xfId="0" applyFont="1" applyAlignment="1">
      <alignment vertical="top"/>
    </xf>
    <xf numFmtId="0" fontId="31" fillId="4" borderId="3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1" fillId="2" borderId="2" xfId="0" applyFont="1" applyFill="1" applyBorder="1" applyAlignment="1">
      <alignment vertical="center"/>
    </xf>
    <xf numFmtId="43" fontId="31" fillId="2" borderId="2" xfId="0" applyNumberFormat="1" applyFont="1" applyFill="1" applyBorder="1"/>
    <xf numFmtId="0" fontId="33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vertical="top"/>
    </xf>
    <xf numFmtId="0" fontId="30" fillId="0" borderId="0" xfId="0" applyFont="1" applyAlignment="1">
      <alignment horizontal="left" vertical="top"/>
    </xf>
    <xf numFmtId="0" fontId="32" fillId="0" borderId="5" xfId="0" applyFont="1" applyBorder="1" applyAlignment="1">
      <alignment horizontal="center" vertical="center" wrapText="1" readingOrder="1"/>
    </xf>
    <xf numFmtId="0" fontId="32" fillId="0" borderId="0" xfId="0" applyFont="1" applyAlignment="1">
      <alignment horizontal="center" vertical="center" wrapText="1" readingOrder="1"/>
    </xf>
    <xf numFmtId="0" fontId="32" fillId="0" borderId="5" xfId="0" applyFont="1" applyBorder="1" applyAlignment="1">
      <alignment horizontal="center" vertical="top" wrapText="1" readingOrder="1"/>
    </xf>
    <xf numFmtId="0" fontId="32" fillId="0" borderId="0" xfId="0" applyFont="1" applyAlignment="1">
      <alignment horizontal="center" vertical="top" wrapText="1" readingOrder="1"/>
    </xf>
    <xf numFmtId="0" fontId="31" fillId="2" borderId="3" xfId="0" applyFont="1" applyFill="1" applyBorder="1" applyAlignment="1">
      <alignment horizontal="left" vertical="center"/>
    </xf>
    <xf numFmtId="43" fontId="31" fillId="2" borderId="3" xfId="1" applyFont="1" applyFill="1" applyBorder="1" applyAlignment="1">
      <alignment horizontal="center" vertical="center" wrapText="1"/>
    </xf>
    <xf numFmtId="43" fontId="31" fillId="2" borderId="4" xfId="1" applyFont="1" applyFill="1" applyBorder="1" applyAlignment="1">
      <alignment horizontal="center" vertical="center" wrapText="1"/>
    </xf>
    <xf numFmtId="17" fontId="32" fillId="0" borderId="5" xfId="0" applyNumberFormat="1" applyFont="1" applyBorder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31" fillId="4" borderId="10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167471</xdr:colOff>
      <xdr:row>5</xdr:row>
      <xdr:rowOff>94203</xdr:rowOff>
    </xdr:from>
    <xdr:to>
      <xdr:col>1</xdr:col>
      <xdr:colOff>3181350</xdr:colOff>
      <xdr:row>9</xdr:row>
      <xdr:rowOff>15910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021" y="379953"/>
          <a:ext cx="3013879" cy="1636207"/>
        </a:xfrm>
        <a:prstGeom prst="rect">
          <a:avLst/>
        </a:prstGeom>
      </xdr:spPr>
    </xdr:pic>
    <xdr:clientData/>
  </xdr:twoCellAnchor>
  <xdr:twoCellAnchor editAs="oneCell">
    <xdr:from>
      <xdr:col>8</xdr:col>
      <xdr:colOff>1676400</xdr:colOff>
      <xdr:row>5</xdr:row>
      <xdr:rowOff>38100</xdr:rowOff>
    </xdr:from>
    <xdr:to>
      <xdr:col>16</xdr:col>
      <xdr:colOff>304800</xdr:colOff>
      <xdr:row>9</xdr:row>
      <xdr:rowOff>39777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9900" y="323850"/>
          <a:ext cx="2895600" cy="1716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3" t="s">
        <v>92</v>
      </c>
      <c r="D3" s="74"/>
      <c r="E3" s="74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1" t="s">
        <v>93</v>
      </c>
      <c r="D4" s="72"/>
      <c r="E4" s="72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80" t="s">
        <v>94</v>
      </c>
      <c r="D5" s="81"/>
      <c r="E5" s="81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1" t="s">
        <v>101</v>
      </c>
      <c r="D6" s="72"/>
      <c r="E6" s="72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5" t="s">
        <v>76</v>
      </c>
      <c r="D7" s="76"/>
      <c r="E7" s="76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7" t="s">
        <v>66</v>
      </c>
      <c r="D8" s="78" t="s">
        <v>91</v>
      </c>
      <c r="E8" s="78" t="s">
        <v>90</v>
      </c>
      <c r="F8" s="26"/>
    </row>
    <row r="9" spans="2:16" ht="23.25" customHeight="1" x14ac:dyDescent="0.3">
      <c r="C9" s="77"/>
      <c r="D9" s="79"/>
      <c r="E9" s="79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0" t="s">
        <v>103</v>
      </c>
      <c r="D91" s="70"/>
      <c r="E91" s="29" t="s">
        <v>96</v>
      </c>
      <c r="F91" s="29"/>
      <c r="G91" s="14"/>
    </row>
    <row r="92" spans="3:7" ht="16.5" x14ac:dyDescent="0.25">
      <c r="C92" s="70" t="s">
        <v>108</v>
      </c>
      <c r="D92" s="70"/>
      <c r="E92" s="29" t="s">
        <v>109</v>
      </c>
      <c r="F92" s="29"/>
      <c r="G92" s="15"/>
    </row>
    <row r="93" spans="3:7" ht="18.75" customHeight="1" x14ac:dyDescent="0.25">
      <c r="C93" s="70" t="s">
        <v>102</v>
      </c>
      <c r="D93" s="70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9" t="s">
        <v>100</v>
      </c>
      <c r="D95" s="69"/>
      <c r="E95" s="69"/>
      <c r="F95" s="69"/>
      <c r="G95" s="6"/>
    </row>
    <row r="96" spans="3:7" ht="18.75" x14ac:dyDescent="0.3">
      <c r="C96" s="69" t="s">
        <v>97</v>
      </c>
      <c r="D96" s="69"/>
      <c r="E96" s="69"/>
      <c r="F96" s="69"/>
      <c r="G96" s="6"/>
    </row>
    <row r="97" spans="3:7" ht="18.75" x14ac:dyDescent="0.3">
      <c r="C97" s="69" t="s">
        <v>98</v>
      </c>
      <c r="D97" s="69"/>
      <c r="E97" s="69"/>
      <c r="F97" s="69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17"/>
  <sheetViews>
    <sheetView showGridLines="0" tabSelected="1" view="pageBreakPreview" topLeftCell="B78" zoomScale="50" zoomScaleNormal="91" zoomScaleSheetLayoutView="50" workbookViewId="0">
      <selection activeCell="J93" sqref="J92:J93"/>
    </sheetView>
  </sheetViews>
  <sheetFormatPr defaultColWidth="11.42578125" defaultRowHeight="15" x14ac:dyDescent="0.25"/>
  <cols>
    <col min="1" max="1" width="3.140625" customWidth="1"/>
    <col min="2" max="2" width="116.42578125" customWidth="1"/>
    <col min="3" max="3" width="33.85546875" customWidth="1"/>
    <col min="4" max="4" width="28.42578125" customWidth="1"/>
    <col min="5" max="5" width="29" customWidth="1"/>
    <col min="6" max="6" width="32.28515625" customWidth="1"/>
    <col min="7" max="7" width="30.85546875" customWidth="1"/>
    <col min="8" max="8" width="38" customWidth="1"/>
    <col min="9" max="9" width="32.7109375" customWidth="1"/>
    <col min="10" max="10" width="31" customWidth="1"/>
    <col min="11" max="16" width="25.28515625" hidden="1" customWidth="1"/>
    <col min="17" max="17" width="35.5703125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7.5" customHeight="1" x14ac:dyDescent="0.25">
      <c r="B6" s="86" t="s">
        <v>92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2:19" ht="33" customHeight="1" x14ac:dyDescent="0.25">
      <c r="B7" s="88" t="s">
        <v>93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2:19" ht="32.25" customHeight="1" x14ac:dyDescent="0.25">
      <c r="B8" s="93">
        <v>45444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2:19" s="68" customFormat="1" ht="31.5" customHeight="1" x14ac:dyDescent="0.5">
      <c r="B9" s="88" t="s">
        <v>95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2:19" ht="28.5" customHeight="1" x14ac:dyDescent="0.25">
      <c r="B10" s="94" t="s">
        <v>76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</row>
    <row r="11" spans="2:19" ht="30" customHeight="1" x14ac:dyDescent="0.25">
      <c r="B11" s="90" t="s">
        <v>66</v>
      </c>
      <c r="C11" s="91" t="s">
        <v>91</v>
      </c>
      <c r="D11" s="91" t="s">
        <v>90</v>
      </c>
      <c r="E11" s="95" t="s">
        <v>110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7"/>
    </row>
    <row r="12" spans="2:19" ht="36.75" customHeight="1" x14ac:dyDescent="0.5">
      <c r="B12" s="90"/>
      <c r="C12" s="92"/>
      <c r="D12" s="92"/>
      <c r="E12" s="64" t="s">
        <v>78</v>
      </c>
      <c r="F12" s="64" t="s">
        <v>79</v>
      </c>
      <c r="G12" s="64" t="s">
        <v>80</v>
      </c>
      <c r="H12" s="64" t="s">
        <v>81</v>
      </c>
      <c r="I12" s="65" t="s">
        <v>82</v>
      </c>
      <c r="J12" s="64" t="s">
        <v>83</v>
      </c>
      <c r="K12" s="65" t="s">
        <v>84</v>
      </c>
      <c r="L12" s="64" t="s">
        <v>85</v>
      </c>
      <c r="M12" s="64" t="s">
        <v>86</v>
      </c>
      <c r="N12" s="64" t="s">
        <v>87</v>
      </c>
      <c r="O12" s="64" t="s">
        <v>88</v>
      </c>
      <c r="P12" s="65" t="s">
        <v>89</v>
      </c>
      <c r="Q12" s="64" t="s">
        <v>77</v>
      </c>
    </row>
    <row r="13" spans="2:19" ht="28.5" customHeight="1" x14ac:dyDescent="0.45">
      <c r="B13" s="42" t="s">
        <v>0</v>
      </c>
      <c r="C13" s="43">
        <f>+C14+C20+C30+C40+C49+C56+C66+C71+C74+C78</f>
        <v>191121879</v>
      </c>
      <c r="D13" s="44">
        <f>+D14+D20+D30+D40+D49+D56+D67+D71+D74+D78</f>
        <v>0</v>
      </c>
      <c r="E13" s="43">
        <f>+E14+E20+E30+E40+E49+E56+E67+E71+E74</f>
        <v>8118935.0099999998</v>
      </c>
      <c r="F13" s="43">
        <f t="shared" ref="F13:G13" si="0">+F14+F20+F30+F40+F49+F56+F67+F71+F74</f>
        <v>10932784.92</v>
      </c>
      <c r="G13" s="43">
        <f t="shared" si="0"/>
        <v>10041727.189999999</v>
      </c>
      <c r="H13" s="43">
        <f t="shared" ref="H13:J13" si="1">+H14+H20+H30+H40+H49+H56+H67+H71+H74+H78</f>
        <v>3956646.7199999997</v>
      </c>
      <c r="I13" s="43">
        <f t="shared" si="1"/>
        <v>26316838.159999996</v>
      </c>
      <c r="J13" s="43">
        <f t="shared" si="1"/>
        <v>12835810.51</v>
      </c>
      <c r="K13" s="43">
        <f>+K14+K20+K30+K40+K49+K56+K67+K71+K74+K78</f>
        <v>0</v>
      </c>
      <c r="L13" s="43">
        <f t="shared" ref="L13:M13" si="2">+L14+L20+L30+L40+L49+L56+L67+L71+L74+L78</f>
        <v>0</v>
      </c>
      <c r="M13" s="43">
        <f t="shared" si="2"/>
        <v>0</v>
      </c>
      <c r="N13" s="43">
        <f>+N14+N20+N30+N40+N49+N56+N66+N71+N74+N78</f>
        <v>0</v>
      </c>
      <c r="O13" s="43">
        <f>+O14+O20+O30+O40+O49+O56+O66+O71+O74+O78</f>
        <v>0</v>
      </c>
      <c r="P13" s="43">
        <f>+P14+P20+P30+P40+P49+P56+P66+P71+P74+P78</f>
        <v>0</v>
      </c>
      <c r="Q13" s="43">
        <f>+E13+F13+G13+H13+I13+J13+K13+L13+M13+N13+O13+P13</f>
        <v>72202742.50999999</v>
      </c>
      <c r="S13" s="11"/>
    </row>
    <row r="14" spans="2:19" ht="33.75" customHeight="1" x14ac:dyDescent="0.45">
      <c r="B14" s="45" t="s">
        <v>1</v>
      </c>
      <c r="C14" s="46">
        <f>+C15+C16+C17+C18+C19</f>
        <v>155622649</v>
      </c>
      <c r="D14" s="47">
        <f>+D15+D16+D17+D18+D19</f>
        <v>0</v>
      </c>
      <c r="E14" s="48">
        <f t="shared" ref="E14:P14" si="3">+E15+E16+E17+E18+E19</f>
        <v>7846696.0199999996</v>
      </c>
      <c r="F14" s="48">
        <f t="shared" si="3"/>
        <v>8247311.4900000002</v>
      </c>
      <c r="G14" s="48">
        <f>+G15+G16+G17+G18+G19</f>
        <v>8832276.8200000003</v>
      </c>
      <c r="H14" s="48">
        <f t="shared" si="3"/>
        <v>-118431.33</v>
      </c>
      <c r="I14" s="48">
        <f t="shared" si="3"/>
        <v>24310777.299999997</v>
      </c>
      <c r="J14" s="48">
        <f t="shared" si="3"/>
        <v>9805822.6600000001</v>
      </c>
      <c r="K14" s="48">
        <f t="shared" si="3"/>
        <v>0</v>
      </c>
      <c r="L14" s="48">
        <f t="shared" si="3"/>
        <v>0</v>
      </c>
      <c r="M14" s="48">
        <f t="shared" si="3"/>
        <v>0</v>
      </c>
      <c r="N14" s="48">
        <f t="shared" si="3"/>
        <v>0</v>
      </c>
      <c r="O14" s="48">
        <f>+O15+O16+O17+O18+O19</f>
        <v>0</v>
      </c>
      <c r="P14" s="48">
        <f t="shared" si="3"/>
        <v>0</v>
      </c>
      <c r="Q14" s="48">
        <f t="shared" ref="Q14:Q79" si="4">+E14+F14+G14+H14+I14+J14+K14+L14+M14+N14+O14+P14</f>
        <v>58924452.959999993</v>
      </c>
      <c r="S14" s="16"/>
    </row>
    <row r="15" spans="2:19" ht="33" customHeight="1" x14ac:dyDescent="0.45">
      <c r="B15" s="49" t="s">
        <v>2</v>
      </c>
      <c r="C15" s="50">
        <v>120484985</v>
      </c>
      <c r="D15" s="51">
        <v>0</v>
      </c>
      <c r="E15" s="52">
        <v>6774500</v>
      </c>
      <c r="F15" s="52">
        <v>7126000</v>
      </c>
      <c r="G15" s="52">
        <v>7631689.4299999997</v>
      </c>
      <c r="H15" s="52">
        <v>0</v>
      </c>
      <c r="I15" s="52">
        <v>15438000</v>
      </c>
      <c r="J15" s="52">
        <v>8115500</v>
      </c>
      <c r="K15" s="52"/>
      <c r="L15" s="52"/>
      <c r="M15" s="52"/>
      <c r="N15" s="52"/>
      <c r="O15" s="52"/>
      <c r="P15" s="52"/>
      <c r="Q15" s="52">
        <f t="shared" si="4"/>
        <v>45085689.43</v>
      </c>
    </row>
    <row r="16" spans="2:19" ht="32.25" customHeight="1" x14ac:dyDescent="0.45">
      <c r="B16" s="49" t="s">
        <v>3</v>
      </c>
      <c r="C16" s="50">
        <v>18031000</v>
      </c>
      <c r="D16" s="51">
        <v>0</v>
      </c>
      <c r="E16" s="52">
        <v>56000</v>
      </c>
      <c r="F16" s="53">
        <v>56000</v>
      </c>
      <c r="G16" s="52">
        <v>56000</v>
      </c>
      <c r="H16" s="52">
        <v>0</v>
      </c>
      <c r="I16" s="52">
        <v>6551187.7200000007</v>
      </c>
      <c r="J16" s="52">
        <v>470500</v>
      </c>
      <c r="K16" s="52"/>
      <c r="L16" s="52"/>
      <c r="M16" s="52"/>
      <c r="N16" s="52"/>
      <c r="O16" s="52"/>
      <c r="P16" s="52"/>
      <c r="Q16" s="52">
        <f t="shared" si="4"/>
        <v>7189687.7200000007</v>
      </c>
    </row>
    <row r="17" spans="2:21" ht="30.75" customHeight="1" x14ac:dyDescent="0.45">
      <c r="B17" s="49" t="s">
        <v>4</v>
      </c>
      <c r="C17" s="50">
        <v>0</v>
      </c>
      <c r="D17" s="51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/>
      <c r="L17" s="52"/>
      <c r="M17" s="52"/>
      <c r="N17" s="52"/>
      <c r="O17" s="52"/>
      <c r="P17" s="52"/>
      <c r="Q17" s="52">
        <f t="shared" si="4"/>
        <v>0</v>
      </c>
    </row>
    <row r="18" spans="2:21" ht="27.75" customHeight="1" x14ac:dyDescent="0.45">
      <c r="B18" s="49" t="s">
        <v>5</v>
      </c>
      <c r="C18" s="50">
        <v>0</v>
      </c>
      <c r="D18" s="51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/>
      <c r="L18" s="52"/>
      <c r="M18" s="52"/>
      <c r="N18" s="52"/>
      <c r="O18" s="52"/>
      <c r="P18" s="52"/>
      <c r="Q18" s="52">
        <f>+E18+F18+G18+H18+I18+J18+K18+L18+M18+N18+O18+P18</f>
        <v>0</v>
      </c>
    </row>
    <row r="19" spans="2:21" ht="26.25" customHeight="1" x14ac:dyDescent="0.45">
      <c r="B19" s="49" t="s">
        <v>6</v>
      </c>
      <c r="C19" s="50">
        <v>17106664</v>
      </c>
      <c r="D19" s="51">
        <v>0</v>
      </c>
      <c r="E19" s="52">
        <v>1016196.02</v>
      </c>
      <c r="F19" s="52">
        <v>1065311.4900000002</v>
      </c>
      <c r="G19" s="52">
        <v>1144587.3900000001</v>
      </c>
      <c r="H19" s="52">
        <v>-118431.33</v>
      </c>
      <c r="I19" s="52">
        <v>2321589.58</v>
      </c>
      <c r="J19" s="52">
        <v>1219822.6600000001</v>
      </c>
      <c r="K19" s="52"/>
      <c r="L19" s="52"/>
      <c r="M19" s="52"/>
      <c r="N19" s="52"/>
      <c r="O19" s="52"/>
      <c r="P19" s="52"/>
      <c r="Q19" s="52">
        <f>+E19+F19+G19+H19+I19+J19+K19+L19+M19+N19+O19+P19</f>
        <v>6649075.8100000005</v>
      </c>
    </row>
    <row r="20" spans="2:21" ht="30" customHeight="1" x14ac:dyDescent="0.45">
      <c r="B20" s="45" t="s">
        <v>7</v>
      </c>
      <c r="C20" s="46">
        <f>+C21+C22+C23+C24+C25+C26+C27+C28+C29</f>
        <v>21062230</v>
      </c>
      <c r="D20" s="47">
        <f>+D21+D22+D23+D24+D25+D26+D27+D28+D29</f>
        <v>0</v>
      </c>
      <c r="E20" s="48">
        <f t="shared" ref="E20:M20" si="5">+E21+E22+E23+E24+E25+E26+E27+E28+E29</f>
        <v>272238.99</v>
      </c>
      <c r="F20" s="48">
        <f t="shared" si="5"/>
        <v>2685473.4299999997</v>
      </c>
      <c r="G20" s="48">
        <f>+G21+G22+G23+G24+G25+G26+G27+G28+G29</f>
        <v>669184.66999999993</v>
      </c>
      <c r="H20" s="48">
        <f>+H21+H22+H23+H24+H25+H26+H27+H28+H29</f>
        <v>2019869.7599999998</v>
      </c>
      <c r="I20" s="48">
        <f t="shared" si="5"/>
        <v>1597591.5400000003</v>
      </c>
      <c r="J20" s="48">
        <f t="shared" si="5"/>
        <v>2149579.54</v>
      </c>
      <c r="K20" s="48">
        <f t="shared" si="5"/>
        <v>0</v>
      </c>
      <c r="L20" s="48">
        <f t="shared" si="5"/>
        <v>0</v>
      </c>
      <c r="M20" s="48">
        <f t="shared" si="5"/>
        <v>0</v>
      </c>
      <c r="N20" s="48">
        <f>+N21+N22+N23+N24+N25+N26+N27+N28+N29</f>
        <v>0</v>
      </c>
      <c r="O20" s="48">
        <f>+O21+O22+O23+O24+O25+O26+O27+O28+O29</f>
        <v>0</v>
      </c>
      <c r="P20" s="48">
        <f>+P21+P22+P23+P24+P25+P26+P27+P28+P29</f>
        <v>0</v>
      </c>
      <c r="Q20" s="48">
        <f t="shared" si="4"/>
        <v>9393937.9299999997</v>
      </c>
      <c r="S20" s="11"/>
    </row>
    <row r="21" spans="2:21" ht="31.5" customHeight="1" x14ac:dyDescent="0.45">
      <c r="B21" s="49" t="s">
        <v>8</v>
      </c>
      <c r="C21" s="50">
        <v>3090000</v>
      </c>
      <c r="D21" s="51">
        <v>0</v>
      </c>
      <c r="E21" s="52">
        <v>272238.99</v>
      </c>
      <c r="F21" s="52">
        <v>311792.90999999997</v>
      </c>
      <c r="G21" s="52">
        <v>176180.69</v>
      </c>
      <c r="H21" s="52">
        <v>399194.92</v>
      </c>
      <c r="I21" s="52">
        <v>46297.81</v>
      </c>
      <c r="J21" s="52">
        <v>511482.20999999996</v>
      </c>
      <c r="K21" s="52"/>
      <c r="L21" s="52"/>
      <c r="M21" s="52"/>
      <c r="N21" s="52"/>
      <c r="O21" s="52"/>
      <c r="P21" s="52"/>
      <c r="Q21" s="52">
        <f t="shared" si="4"/>
        <v>1717187.5299999998</v>
      </c>
    </row>
    <row r="22" spans="2:21" ht="27" customHeight="1" x14ac:dyDescent="0.45">
      <c r="B22" s="49" t="s">
        <v>9</v>
      </c>
      <c r="C22" s="50">
        <v>620000</v>
      </c>
      <c r="D22" s="51">
        <v>0</v>
      </c>
      <c r="E22" s="52">
        <v>0</v>
      </c>
      <c r="F22" s="52">
        <v>0</v>
      </c>
      <c r="G22" s="52">
        <v>0</v>
      </c>
      <c r="H22" s="52">
        <v>169796.1</v>
      </c>
      <c r="I22" s="52">
        <v>7345</v>
      </c>
      <c r="J22" s="52">
        <v>71301.5</v>
      </c>
      <c r="K22" s="52"/>
      <c r="L22" s="52"/>
      <c r="M22" s="52"/>
      <c r="N22" s="52"/>
      <c r="O22" s="52"/>
      <c r="P22" s="52"/>
      <c r="Q22" s="52">
        <f t="shared" si="4"/>
        <v>248442.6</v>
      </c>
      <c r="S22" s="16"/>
    </row>
    <row r="23" spans="2:21" ht="27" customHeight="1" x14ac:dyDescent="0.45">
      <c r="B23" s="49" t="s">
        <v>10</v>
      </c>
      <c r="C23" s="50">
        <v>5505230</v>
      </c>
      <c r="D23" s="51">
        <v>0</v>
      </c>
      <c r="E23" s="52">
        <v>0</v>
      </c>
      <c r="F23" s="52">
        <v>717751.72</v>
      </c>
      <c r="G23" s="52">
        <v>95200</v>
      </c>
      <c r="H23" s="52">
        <v>817861.92</v>
      </c>
      <c r="I23" s="52">
        <v>1016847.98</v>
      </c>
      <c r="J23" s="52">
        <v>404600</v>
      </c>
      <c r="K23" s="52"/>
      <c r="L23" s="52"/>
      <c r="M23" s="52"/>
      <c r="N23" s="52"/>
      <c r="O23" s="52"/>
      <c r="P23" s="52"/>
      <c r="Q23" s="52">
        <f t="shared" si="4"/>
        <v>3052261.62</v>
      </c>
    </row>
    <row r="24" spans="2:21" ht="26.25" customHeight="1" x14ac:dyDescent="0.45">
      <c r="B24" s="49" t="s">
        <v>11</v>
      </c>
      <c r="C24" s="50">
        <v>270000</v>
      </c>
      <c r="D24" s="51">
        <v>0</v>
      </c>
      <c r="E24" s="52">
        <v>0</v>
      </c>
      <c r="F24" s="52">
        <v>0</v>
      </c>
      <c r="G24" s="52">
        <v>0</v>
      </c>
      <c r="H24" s="52">
        <v>224220</v>
      </c>
      <c r="I24" s="52">
        <v>1220</v>
      </c>
      <c r="J24" s="52">
        <v>0</v>
      </c>
      <c r="K24" s="52"/>
      <c r="L24" s="52"/>
      <c r="M24" s="52"/>
      <c r="N24" s="52"/>
      <c r="O24" s="52"/>
      <c r="P24" s="52"/>
      <c r="Q24" s="52">
        <f t="shared" si="4"/>
        <v>225440</v>
      </c>
    </row>
    <row r="25" spans="2:21" ht="30" customHeight="1" x14ac:dyDescent="0.45">
      <c r="B25" s="49" t="s">
        <v>12</v>
      </c>
      <c r="C25" s="50">
        <v>4058430</v>
      </c>
      <c r="D25" s="51">
        <v>0</v>
      </c>
      <c r="E25" s="52">
        <v>0</v>
      </c>
      <c r="F25" s="52">
        <v>1485600</v>
      </c>
      <c r="G25" s="52">
        <v>0</v>
      </c>
      <c r="H25" s="52">
        <v>0</v>
      </c>
      <c r="I25" s="52">
        <v>0</v>
      </c>
      <c r="J25" s="52"/>
      <c r="K25" s="52"/>
      <c r="L25" s="52"/>
      <c r="M25" s="52"/>
      <c r="N25" s="52"/>
      <c r="O25" s="52"/>
      <c r="P25" s="52"/>
      <c r="Q25" s="52">
        <f t="shared" si="4"/>
        <v>1485600</v>
      </c>
    </row>
    <row r="26" spans="2:21" ht="26.25" customHeight="1" x14ac:dyDescent="0.45">
      <c r="B26" s="49" t="s">
        <v>13</v>
      </c>
      <c r="C26" s="50">
        <v>2200000</v>
      </c>
      <c r="D26" s="51">
        <v>0</v>
      </c>
      <c r="E26" s="52">
        <v>0</v>
      </c>
      <c r="F26" s="52">
        <v>170328.8</v>
      </c>
      <c r="G26" s="52">
        <v>353253</v>
      </c>
      <c r="H26" s="52">
        <v>189056.4</v>
      </c>
      <c r="I26" s="52">
        <v>167914.83</v>
      </c>
      <c r="J26" s="52">
        <v>189416.40000000002</v>
      </c>
      <c r="K26" s="52"/>
      <c r="L26" s="52"/>
      <c r="M26" s="52"/>
      <c r="N26" s="52"/>
      <c r="O26" s="52"/>
      <c r="P26" s="52"/>
      <c r="Q26" s="52">
        <f t="shared" si="4"/>
        <v>1069969.43</v>
      </c>
    </row>
    <row r="27" spans="2:21" ht="55.5" customHeight="1" x14ac:dyDescent="0.45">
      <c r="B27" s="54" t="s">
        <v>116</v>
      </c>
      <c r="C27" s="50">
        <v>696000</v>
      </c>
      <c r="D27" s="51">
        <v>0</v>
      </c>
      <c r="E27" s="52">
        <v>0</v>
      </c>
      <c r="F27" s="52">
        <v>0</v>
      </c>
      <c r="G27" s="52">
        <v>32750.98</v>
      </c>
      <c r="H27" s="52">
        <v>72743.26999999999</v>
      </c>
      <c r="I27" s="52">
        <v>54774.29</v>
      </c>
      <c r="J27" s="52">
        <v>262059.36000000002</v>
      </c>
      <c r="K27" s="52"/>
      <c r="L27" s="52"/>
      <c r="M27" s="52"/>
      <c r="N27" s="52"/>
      <c r="O27" s="52"/>
      <c r="P27" s="52"/>
      <c r="Q27" s="52">
        <f t="shared" si="4"/>
        <v>422327.9</v>
      </c>
    </row>
    <row r="28" spans="2:21" ht="35.25" customHeight="1" x14ac:dyDescent="0.45">
      <c r="B28" s="54" t="s">
        <v>15</v>
      </c>
      <c r="C28" s="50">
        <v>3729970</v>
      </c>
      <c r="D28" s="51">
        <v>0</v>
      </c>
      <c r="E28" s="52">
        <v>0</v>
      </c>
      <c r="F28" s="52">
        <v>0</v>
      </c>
      <c r="G28" s="52">
        <v>11800</v>
      </c>
      <c r="H28" s="52">
        <v>37012.449999999997</v>
      </c>
      <c r="I28" s="52">
        <v>79200.33</v>
      </c>
      <c r="J28" s="52">
        <v>363462</v>
      </c>
      <c r="K28" s="52"/>
      <c r="L28" s="52"/>
      <c r="M28" s="52"/>
      <c r="N28" s="52"/>
      <c r="O28" s="52"/>
      <c r="P28" s="52"/>
      <c r="Q28" s="52">
        <f>+E28+F28+G28+H28+I28+J28+K28+L28+M28+N28+O28+P28</f>
        <v>491474.78</v>
      </c>
    </row>
    <row r="29" spans="2:21" ht="32.25" customHeight="1" x14ac:dyDescent="0.45">
      <c r="B29" s="49" t="s">
        <v>16</v>
      </c>
      <c r="C29" s="50">
        <v>892600</v>
      </c>
      <c r="D29" s="51">
        <v>0</v>
      </c>
      <c r="E29" s="52">
        <v>0</v>
      </c>
      <c r="F29" s="52">
        <v>0</v>
      </c>
      <c r="G29" s="52">
        <v>0</v>
      </c>
      <c r="H29" s="52">
        <v>109984.7</v>
      </c>
      <c r="I29" s="52">
        <v>223991.3</v>
      </c>
      <c r="J29" s="52">
        <v>347258.07</v>
      </c>
      <c r="K29" s="52"/>
      <c r="L29" s="52"/>
      <c r="M29" s="52"/>
      <c r="N29" s="52"/>
      <c r="O29" s="52"/>
      <c r="P29" s="52"/>
      <c r="Q29" s="52">
        <f t="shared" si="4"/>
        <v>681234.07000000007</v>
      </c>
      <c r="S29" s="60"/>
      <c r="T29" s="61"/>
    </row>
    <row r="30" spans="2:21" ht="33" customHeight="1" x14ac:dyDescent="0.45">
      <c r="B30" s="45" t="s">
        <v>17</v>
      </c>
      <c r="C30" s="46">
        <f>+C31+C32+C33+C34+C35+C36+C37+C38+C39</f>
        <v>8795000</v>
      </c>
      <c r="D30" s="46">
        <f t="shared" ref="D30:E30" si="6">+D31+D32+D33+D34+D35+D36+D37+D38+D39</f>
        <v>0</v>
      </c>
      <c r="E30" s="46">
        <f t="shared" si="6"/>
        <v>0</v>
      </c>
      <c r="F30" s="48">
        <f t="shared" ref="F30:P30" si="7">+F31+F32+F33+F34+F35+F36+F37+F38+F39</f>
        <v>0</v>
      </c>
      <c r="G30" s="48">
        <f t="shared" si="7"/>
        <v>422985.70000000007</v>
      </c>
      <c r="H30" s="48">
        <f t="shared" si="7"/>
        <v>2002438.69</v>
      </c>
      <c r="I30" s="48">
        <f t="shared" si="7"/>
        <v>348827.4</v>
      </c>
      <c r="J30" s="48">
        <f t="shared" si="7"/>
        <v>319735.64</v>
      </c>
      <c r="K30" s="48">
        <f t="shared" si="7"/>
        <v>0</v>
      </c>
      <c r="L30" s="48">
        <f t="shared" si="7"/>
        <v>0</v>
      </c>
      <c r="M30" s="48">
        <f t="shared" si="7"/>
        <v>0</v>
      </c>
      <c r="N30" s="48">
        <f t="shared" si="7"/>
        <v>0</v>
      </c>
      <c r="O30" s="48">
        <f>+O31+O32+O33+O34+O35+O36+O37+O38+O39</f>
        <v>0</v>
      </c>
      <c r="P30" s="48">
        <f t="shared" si="7"/>
        <v>0</v>
      </c>
      <c r="Q30" s="48">
        <f>+Q31+Q32+Q33+Q34+Q35+Q36+Q37+Q38+Q39</f>
        <v>3093987.4299999997</v>
      </c>
      <c r="R30" s="11"/>
      <c r="S30" s="60"/>
      <c r="T30" s="60"/>
      <c r="U30" s="11"/>
    </row>
    <row r="31" spans="2:21" ht="32.25" customHeight="1" x14ac:dyDescent="0.45">
      <c r="B31" s="49" t="s">
        <v>18</v>
      </c>
      <c r="C31" s="50">
        <v>294500</v>
      </c>
      <c r="D31" s="51">
        <v>0</v>
      </c>
      <c r="E31" s="52">
        <v>0</v>
      </c>
      <c r="F31" s="52">
        <v>0</v>
      </c>
      <c r="G31" s="52">
        <v>28024.799999999999</v>
      </c>
      <c r="H31" s="52">
        <v>62697.440000000002</v>
      </c>
      <c r="I31" s="52">
        <v>89466.99</v>
      </c>
      <c r="J31" s="52">
        <v>10320</v>
      </c>
      <c r="K31" s="52"/>
      <c r="L31" s="52"/>
      <c r="M31" s="52"/>
      <c r="N31" s="52"/>
      <c r="O31" s="52"/>
      <c r="P31" s="52"/>
      <c r="Q31" s="52">
        <f t="shared" si="4"/>
        <v>190509.23</v>
      </c>
      <c r="S31" s="60"/>
      <c r="T31" s="61"/>
    </row>
    <row r="32" spans="2:21" ht="34.5" customHeight="1" x14ac:dyDescent="0.45">
      <c r="B32" s="49" t="s">
        <v>19</v>
      </c>
      <c r="C32" s="50">
        <v>303250</v>
      </c>
      <c r="D32" s="51">
        <v>0</v>
      </c>
      <c r="E32" s="52">
        <v>0</v>
      </c>
      <c r="F32" s="52">
        <v>0</v>
      </c>
      <c r="G32" s="52">
        <v>0</v>
      </c>
      <c r="H32" s="52">
        <v>0</v>
      </c>
      <c r="I32" s="52">
        <v>31624</v>
      </c>
      <c r="J32" s="52">
        <v>209981</v>
      </c>
      <c r="K32" s="52"/>
      <c r="L32" s="52"/>
      <c r="M32" s="52"/>
      <c r="N32" s="52"/>
      <c r="O32" s="52"/>
      <c r="P32" s="52"/>
      <c r="Q32" s="52">
        <f t="shared" si="4"/>
        <v>241605</v>
      </c>
      <c r="R32" s="16"/>
      <c r="S32" s="16"/>
      <c r="T32" s="16"/>
      <c r="U32" s="16"/>
    </row>
    <row r="33" spans="2:20" ht="35.25" customHeight="1" x14ac:dyDescent="0.45">
      <c r="B33" s="49" t="s">
        <v>20</v>
      </c>
      <c r="C33" s="50">
        <v>320000</v>
      </c>
      <c r="D33" s="51">
        <v>0</v>
      </c>
      <c r="E33" s="52">
        <v>0</v>
      </c>
      <c r="F33" s="52">
        <v>0</v>
      </c>
      <c r="G33" s="52">
        <v>6597.1</v>
      </c>
      <c r="H33" s="52">
        <v>50543.55</v>
      </c>
      <c r="I33" s="52">
        <v>0</v>
      </c>
      <c r="J33" s="52">
        <v>43878.3</v>
      </c>
      <c r="K33" s="52"/>
      <c r="L33" s="52"/>
      <c r="M33" s="52"/>
      <c r="N33" s="52"/>
      <c r="O33" s="52"/>
      <c r="P33" s="52"/>
      <c r="Q33" s="52">
        <f t="shared" si="4"/>
        <v>101018.95000000001</v>
      </c>
      <c r="T33" s="11"/>
    </row>
    <row r="34" spans="2:20" ht="30.75" customHeight="1" x14ac:dyDescent="0.45">
      <c r="B34" s="49" t="s">
        <v>21</v>
      </c>
      <c r="C34" s="50">
        <v>59045</v>
      </c>
      <c r="D34" s="51">
        <v>0</v>
      </c>
      <c r="E34" s="52">
        <v>0</v>
      </c>
      <c r="F34" s="52">
        <v>0</v>
      </c>
      <c r="G34" s="52">
        <v>0</v>
      </c>
      <c r="H34" s="52">
        <v>32444.639999999999</v>
      </c>
      <c r="I34" s="52">
        <v>0</v>
      </c>
      <c r="J34" s="52">
        <v>0</v>
      </c>
      <c r="K34" s="52"/>
      <c r="L34" s="52"/>
      <c r="M34" s="52"/>
      <c r="N34" s="52"/>
      <c r="O34" s="52"/>
      <c r="P34" s="52"/>
      <c r="Q34" s="52">
        <f t="shared" si="4"/>
        <v>32444.639999999999</v>
      </c>
      <c r="T34" s="11"/>
    </row>
    <row r="35" spans="2:20" ht="26.25" customHeight="1" x14ac:dyDescent="0.45">
      <c r="B35" s="49" t="s">
        <v>22</v>
      </c>
      <c r="C35" s="50">
        <v>210000</v>
      </c>
      <c r="D35" s="51">
        <v>0</v>
      </c>
      <c r="E35" s="52">
        <v>0</v>
      </c>
      <c r="F35" s="52">
        <v>0</v>
      </c>
      <c r="G35" s="52">
        <v>0</v>
      </c>
      <c r="H35" s="52">
        <v>0</v>
      </c>
      <c r="I35" s="52">
        <v>125634.6</v>
      </c>
      <c r="J35" s="52">
        <v>0</v>
      </c>
      <c r="K35" s="52"/>
      <c r="L35" s="52"/>
      <c r="M35" s="52"/>
      <c r="N35" s="52"/>
      <c r="O35" s="52"/>
      <c r="P35" s="52"/>
      <c r="Q35" s="52">
        <f t="shared" si="4"/>
        <v>125634.6</v>
      </c>
      <c r="T35" s="11"/>
    </row>
    <row r="36" spans="2:20" ht="28.5" customHeight="1" x14ac:dyDescent="0.45">
      <c r="B36" s="49" t="s">
        <v>23</v>
      </c>
      <c r="C36" s="50">
        <v>75240</v>
      </c>
      <c r="D36" s="51">
        <v>0</v>
      </c>
      <c r="E36" s="52">
        <v>0</v>
      </c>
      <c r="F36" s="52">
        <v>0</v>
      </c>
      <c r="G36" s="52">
        <v>849.6</v>
      </c>
      <c r="H36" s="52">
        <v>23540.32</v>
      </c>
      <c r="I36" s="52">
        <v>1994.13</v>
      </c>
      <c r="J36" s="52">
        <v>0</v>
      </c>
      <c r="K36" s="52"/>
      <c r="L36" s="52"/>
      <c r="M36" s="52"/>
      <c r="N36" s="52"/>
      <c r="O36" s="52"/>
      <c r="P36" s="52"/>
      <c r="Q36" s="52">
        <f t="shared" si="4"/>
        <v>26384.05</v>
      </c>
    </row>
    <row r="37" spans="2:20" ht="53.25" customHeight="1" x14ac:dyDescent="0.45">
      <c r="B37" s="54" t="s">
        <v>24</v>
      </c>
      <c r="C37" s="50">
        <v>5776070</v>
      </c>
      <c r="D37" s="51">
        <v>0</v>
      </c>
      <c r="E37" s="52">
        <v>0</v>
      </c>
      <c r="F37" s="52">
        <v>0</v>
      </c>
      <c r="G37" s="52">
        <v>1628.4</v>
      </c>
      <c r="H37" s="52">
        <v>1639853.4</v>
      </c>
      <c r="I37" s="52">
        <v>0</v>
      </c>
      <c r="J37" s="52">
        <v>0</v>
      </c>
      <c r="K37" s="52"/>
      <c r="L37" s="52"/>
      <c r="M37" s="52"/>
      <c r="N37" s="52"/>
      <c r="O37" s="52"/>
      <c r="P37" s="52"/>
      <c r="Q37" s="52">
        <f t="shared" si="4"/>
        <v>1641481.7999999998</v>
      </c>
    </row>
    <row r="38" spans="2:20" ht="55.5" customHeight="1" x14ac:dyDescent="0.45">
      <c r="B38" s="54" t="s">
        <v>115</v>
      </c>
      <c r="C38" s="50">
        <v>0</v>
      </c>
      <c r="D38" s="51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/>
      <c r="L38" s="52"/>
      <c r="M38" s="52"/>
      <c r="N38" s="52"/>
      <c r="O38" s="52"/>
      <c r="P38" s="52"/>
      <c r="Q38" s="52">
        <f t="shared" si="4"/>
        <v>0</v>
      </c>
    </row>
    <row r="39" spans="2:20" ht="26.25" customHeight="1" x14ac:dyDescent="0.45">
      <c r="B39" s="49" t="s">
        <v>26</v>
      </c>
      <c r="C39" s="50">
        <v>1756895</v>
      </c>
      <c r="D39" s="51">
        <v>0</v>
      </c>
      <c r="E39" s="52">
        <v>0</v>
      </c>
      <c r="F39" s="52">
        <v>0</v>
      </c>
      <c r="G39" s="52">
        <v>385885.80000000005</v>
      </c>
      <c r="H39" s="52">
        <v>193359.34</v>
      </c>
      <c r="I39" s="52">
        <v>100107.68000000001</v>
      </c>
      <c r="J39" s="52">
        <v>55556.34</v>
      </c>
      <c r="K39" s="52"/>
      <c r="L39" s="52"/>
      <c r="M39" s="52"/>
      <c r="N39" s="52"/>
      <c r="O39" s="52"/>
      <c r="P39" s="52"/>
      <c r="Q39" s="52">
        <f t="shared" si="4"/>
        <v>734909.16</v>
      </c>
    </row>
    <row r="40" spans="2:20" ht="27" customHeight="1" x14ac:dyDescent="0.45">
      <c r="B40" s="45" t="s">
        <v>27</v>
      </c>
      <c r="C40" s="46">
        <f>+C41+C42+C43+C44+C45+C46+C47+C48</f>
        <v>1200000</v>
      </c>
      <c r="D40" s="46">
        <f t="shared" ref="D40:E40" si="8">+D41+D42+D43+D44+D45+D46+D47+D48</f>
        <v>0</v>
      </c>
      <c r="E40" s="46">
        <f t="shared" si="8"/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f t="shared" si="4"/>
        <v>0</v>
      </c>
    </row>
    <row r="41" spans="2:20" ht="34.5" customHeight="1" x14ac:dyDescent="0.45">
      <c r="B41" s="49" t="s">
        <v>28</v>
      </c>
      <c r="C41" s="50">
        <v>1200000</v>
      </c>
      <c r="D41" s="51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f t="shared" si="4"/>
        <v>0</v>
      </c>
    </row>
    <row r="42" spans="2:20" ht="30.75" customHeight="1" x14ac:dyDescent="0.45">
      <c r="B42" s="54" t="s">
        <v>29</v>
      </c>
      <c r="C42" s="50">
        <v>0</v>
      </c>
      <c r="D42" s="51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f t="shared" si="4"/>
        <v>0</v>
      </c>
    </row>
    <row r="43" spans="2:20" ht="30.75" customHeight="1" x14ac:dyDescent="0.45">
      <c r="B43" s="54" t="s">
        <v>30</v>
      </c>
      <c r="C43" s="50">
        <v>0</v>
      </c>
      <c r="D43" s="51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f t="shared" si="4"/>
        <v>0</v>
      </c>
    </row>
    <row r="44" spans="2:20" ht="56.25" customHeight="1" x14ac:dyDescent="0.45">
      <c r="B44" s="54" t="s">
        <v>31</v>
      </c>
      <c r="C44" s="50">
        <v>0</v>
      </c>
      <c r="D44" s="51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f t="shared" si="4"/>
        <v>0</v>
      </c>
    </row>
    <row r="45" spans="2:20" ht="30" customHeight="1" x14ac:dyDescent="0.45">
      <c r="B45" s="54" t="s">
        <v>32</v>
      </c>
      <c r="C45" s="50">
        <v>0</v>
      </c>
      <c r="D45" s="51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f t="shared" si="4"/>
        <v>0</v>
      </c>
    </row>
    <row r="46" spans="2:20" ht="25.5" customHeight="1" x14ac:dyDescent="0.45">
      <c r="B46" s="49" t="s">
        <v>33</v>
      </c>
      <c r="C46" s="50">
        <v>0</v>
      </c>
      <c r="D46" s="51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f t="shared" si="4"/>
        <v>0</v>
      </c>
    </row>
    <row r="47" spans="2:20" ht="30" customHeight="1" x14ac:dyDescent="0.45">
      <c r="B47" s="49" t="s">
        <v>34</v>
      </c>
      <c r="C47" s="50">
        <v>0</v>
      </c>
      <c r="D47" s="51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f t="shared" si="4"/>
        <v>0</v>
      </c>
    </row>
    <row r="48" spans="2:20" ht="29.25" customHeight="1" x14ac:dyDescent="0.45">
      <c r="B48" s="54" t="s">
        <v>35</v>
      </c>
      <c r="C48" s="50">
        <v>0</v>
      </c>
      <c r="D48" s="51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f t="shared" si="4"/>
        <v>0</v>
      </c>
    </row>
    <row r="49" spans="2:17" ht="28.5" x14ac:dyDescent="0.45">
      <c r="B49" s="45" t="s">
        <v>36</v>
      </c>
      <c r="C49" s="46">
        <f>+C50+C51+C52+C53+C54+C55</f>
        <v>0</v>
      </c>
      <c r="D49" s="46">
        <f t="shared" ref="D49:E49" si="9">+D50+D51+D52+D53+D54+D55</f>
        <v>0</v>
      </c>
      <c r="E49" s="46">
        <f t="shared" si="9"/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f t="shared" si="4"/>
        <v>0</v>
      </c>
    </row>
    <row r="50" spans="2:17" ht="30" customHeight="1" x14ac:dyDescent="0.45">
      <c r="B50" s="49" t="s">
        <v>37</v>
      </c>
      <c r="C50" s="50">
        <v>0</v>
      </c>
      <c r="D50" s="51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f t="shared" si="4"/>
        <v>0</v>
      </c>
    </row>
    <row r="51" spans="2:17" ht="33.75" customHeight="1" x14ac:dyDescent="0.45">
      <c r="B51" s="54" t="s">
        <v>38</v>
      </c>
      <c r="C51" s="50">
        <v>0</v>
      </c>
      <c r="D51" s="51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f t="shared" si="4"/>
        <v>0</v>
      </c>
    </row>
    <row r="52" spans="2:17" ht="33" customHeight="1" x14ac:dyDescent="0.45">
      <c r="B52" s="54" t="s">
        <v>39</v>
      </c>
      <c r="C52" s="50">
        <v>0</v>
      </c>
      <c r="D52" s="51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f t="shared" si="4"/>
        <v>0</v>
      </c>
    </row>
    <row r="53" spans="2:17" ht="54" customHeight="1" x14ac:dyDescent="0.45">
      <c r="B53" s="54" t="s">
        <v>40</v>
      </c>
      <c r="C53" s="50">
        <v>0</v>
      </c>
      <c r="D53" s="51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f t="shared" si="4"/>
        <v>0</v>
      </c>
    </row>
    <row r="54" spans="2:17" ht="25.5" customHeight="1" x14ac:dyDescent="0.45">
      <c r="B54" s="54" t="s">
        <v>41</v>
      </c>
      <c r="C54" s="50">
        <v>0</v>
      </c>
      <c r="D54" s="51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f t="shared" si="4"/>
        <v>0</v>
      </c>
    </row>
    <row r="55" spans="2:17" ht="36.75" customHeight="1" x14ac:dyDescent="0.45">
      <c r="B55" s="54" t="s">
        <v>42</v>
      </c>
      <c r="C55" s="50">
        <v>0</v>
      </c>
      <c r="D55" s="51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52">
        <f t="shared" si="4"/>
        <v>0</v>
      </c>
    </row>
    <row r="56" spans="2:17" ht="30.75" customHeight="1" x14ac:dyDescent="0.45">
      <c r="B56" s="45" t="s">
        <v>43</v>
      </c>
      <c r="C56" s="46">
        <f>+C57+C58+C59+C60+C61+C62+C63+C64+C65</f>
        <v>4342000</v>
      </c>
      <c r="D56" s="46">
        <f t="shared" ref="D56:Q56" si="10">+D57+D58+D59+D60+D61+D62+D63+D64+D65</f>
        <v>0</v>
      </c>
      <c r="E56" s="46">
        <f t="shared" si="10"/>
        <v>0</v>
      </c>
      <c r="F56" s="46">
        <f t="shared" si="10"/>
        <v>0</v>
      </c>
      <c r="G56" s="46">
        <f t="shared" si="10"/>
        <v>117280</v>
      </c>
      <c r="H56" s="46">
        <f t="shared" si="10"/>
        <v>52769.599999999999</v>
      </c>
      <c r="I56" s="46">
        <f t="shared" si="10"/>
        <v>59641.919999999998</v>
      </c>
      <c r="J56" s="46">
        <f t="shared" si="10"/>
        <v>560672.66999999993</v>
      </c>
      <c r="K56" s="46">
        <f t="shared" si="10"/>
        <v>0</v>
      </c>
      <c r="L56" s="46">
        <f t="shared" si="10"/>
        <v>0</v>
      </c>
      <c r="M56" s="46">
        <f t="shared" si="10"/>
        <v>0</v>
      </c>
      <c r="N56" s="46">
        <f t="shared" si="10"/>
        <v>0</v>
      </c>
      <c r="O56" s="46">
        <f>+O57+O58+O59+O60+O61+O62+O63+O64+O65</f>
        <v>0</v>
      </c>
      <c r="P56" s="46">
        <f t="shared" si="10"/>
        <v>0</v>
      </c>
      <c r="Q56" s="46">
        <f t="shared" si="10"/>
        <v>790364.19</v>
      </c>
    </row>
    <row r="57" spans="2:17" ht="36" customHeight="1" x14ac:dyDescent="0.45">
      <c r="B57" s="49" t="s">
        <v>44</v>
      </c>
      <c r="C57" s="50">
        <v>3249100</v>
      </c>
      <c r="D57" s="51">
        <v>0</v>
      </c>
      <c r="E57" s="52">
        <v>0</v>
      </c>
      <c r="F57" s="52">
        <v>0</v>
      </c>
      <c r="G57" s="52">
        <v>117280</v>
      </c>
      <c r="H57" s="52">
        <v>11587.6</v>
      </c>
      <c r="I57" s="52">
        <v>59641.919999999998</v>
      </c>
      <c r="J57" s="52">
        <v>278239.67</v>
      </c>
      <c r="K57" s="52"/>
      <c r="L57" s="52"/>
      <c r="M57" s="52"/>
      <c r="N57" s="52"/>
      <c r="O57" s="52"/>
      <c r="P57" s="52"/>
      <c r="Q57" s="55">
        <f t="shared" si="4"/>
        <v>466749.19</v>
      </c>
    </row>
    <row r="58" spans="2:17" ht="54.75" customHeight="1" x14ac:dyDescent="0.45">
      <c r="B58" s="54" t="s">
        <v>45</v>
      </c>
      <c r="C58" s="50">
        <v>400382</v>
      </c>
      <c r="D58" s="51">
        <v>0</v>
      </c>
      <c r="E58" s="52">
        <v>0</v>
      </c>
      <c r="F58" s="52">
        <v>0</v>
      </c>
      <c r="G58" s="52">
        <v>0</v>
      </c>
      <c r="H58" s="52">
        <v>37760</v>
      </c>
      <c r="I58" s="52">
        <v>0</v>
      </c>
      <c r="J58" s="52">
        <v>0</v>
      </c>
      <c r="K58" s="52"/>
      <c r="L58" s="52"/>
      <c r="M58" s="52"/>
      <c r="N58" s="52"/>
      <c r="O58" s="52"/>
      <c r="P58" s="52"/>
      <c r="Q58" s="55">
        <f t="shared" si="4"/>
        <v>37760</v>
      </c>
    </row>
    <row r="59" spans="2:17" ht="34.5" customHeight="1" x14ac:dyDescent="0.45">
      <c r="B59" s="54" t="s">
        <v>46</v>
      </c>
      <c r="C59" s="50">
        <v>41500</v>
      </c>
      <c r="D59" s="51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/>
      <c r="L59" s="52"/>
      <c r="M59" s="52"/>
      <c r="N59" s="52"/>
      <c r="O59" s="52"/>
      <c r="P59" s="52"/>
      <c r="Q59" s="55">
        <f t="shared" si="4"/>
        <v>0</v>
      </c>
    </row>
    <row r="60" spans="2:17" ht="63" customHeight="1" x14ac:dyDescent="0.45">
      <c r="B60" s="54" t="s">
        <v>47</v>
      </c>
      <c r="C60" s="50">
        <v>0</v>
      </c>
      <c r="D60" s="51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/>
      <c r="K60" s="52"/>
      <c r="L60" s="52"/>
      <c r="M60" s="52"/>
      <c r="N60" s="52"/>
      <c r="O60" s="52"/>
      <c r="P60" s="52"/>
      <c r="Q60" s="55">
        <f t="shared" si="4"/>
        <v>0</v>
      </c>
    </row>
    <row r="61" spans="2:17" ht="31.5" customHeight="1" x14ac:dyDescent="0.45">
      <c r="B61" s="54" t="s">
        <v>48</v>
      </c>
      <c r="C61" s="50">
        <v>377510</v>
      </c>
      <c r="D61" s="51">
        <v>0</v>
      </c>
      <c r="E61" s="52">
        <v>0</v>
      </c>
      <c r="F61" s="52">
        <v>0</v>
      </c>
      <c r="G61" s="52">
        <v>0</v>
      </c>
      <c r="H61" s="52">
        <v>3422</v>
      </c>
      <c r="I61" s="52">
        <v>0</v>
      </c>
      <c r="J61" s="52">
        <v>241133</v>
      </c>
      <c r="K61" s="52"/>
      <c r="L61" s="52"/>
      <c r="M61" s="52"/>
      <c r="N61" s="52"/>
      <c r="O61" s="52"/>
      <c r="P61" s="52"/>
      <c r="Q61" s="55">
        <f t="shared" si="4"/>
        <v>244555</v>
      </c>
    </row>
    <row r="62" spans="2:17" ht="27" customHeight="1" x14ac:dyDescent="0.45">
      <c r="B62" s="49" t="s">
        <v>49</v>
      </c>
      <c r="C62" s="50">
        <v>253400</v>
      </c>
      <c r="D62" s="51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41300</v>
      </c>
      <c r="K62" s="52"/>
      <c r="L62" s="52"/>
      <c r="M62" s="52"/>
      <c r="N62" s="52"/>
      <c r="O62" s="52"/>
      <c r="P62" s="52"/>
      <c r="Q62" s="55">
        <f t="shared" si="4"/>
        <v>41300</v>
      </c>
    </row>
    <row r="63" spans="2:17" ht="30" customHeight="1" x14ac:dyDescent="0.45">
      <c r="B63" s="49" t="s">
        <v>50</v>
      </c>
      <c r="C63" s="50">
        <v>0</v>
      </c>
      <c r="D63" s="51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/>
      <c r="L63" s="52"/>
      <c r="M63" s="52"/>
      <c r="N63" s="52"/>
      <c r="O63" s="52"/>
      <c r="P63" s="52"/>
      <c r="Q63" s="55">
        <f t="shared" si="4"/>
        <v>0</v>
      </c>
    </row>
    <row r="64" spans="2:17" ht="31.5" customHeight="1" x14ac:dyDescent="0.45">
      <c r="B64" s="49" t="s">
        <v>51</v>
      </c>
      <c r="C64" s="50">
        <v>10000</v>
      </c>
      <c r="D64" s="51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/>
      <c r="L64" s="52"/>
      <c r="M64" s="52"/>
      <c r="N64" s="52"/>
      <c r="O64" s="52"/>
      <c r="P64" s="52"/>
      <c r="Q64" s="55">
        <f t="shared" si="4"/>
        <v>0</v>
      </c>
    </row>
    <row r="65" spans="2:17" ht="57" customHeight="1" x14ac:dyDescent="0.45">
      <c r="B65" s="54" t="s">
        <v>52</v>
      </c>
      <c r="C65" s="50">
        <v>10108</v>
      </c>
      <c r="D65" s="51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/>
      <c r="L65" s="52"/>
      <c r="M65" s="52"/>
      <c r="N65" s="52"/>
      <c r="O65" s="52"/>
      <c r="P65" s="52"/>
      <c r="Q65" s="55">
        <f t="shared" si="4"/>
        <v>0</v>
      </c>
    </row>
    <row r="66" spans="2:17" ht="27.75" customHeight="1" x14ac:dyDescent="0.45">
      <c r="B66" s="45" t="s">
        <v>53</v>
      </c>
      <c r="C66" s="46">
        <f>+C67+C68+C69+C70</f>
        <v>100000</v>
      </c>
      <c r="D66" s="47">
        <f>+D67+D68+D69+D70</f>
        <v>0</v>
      </c>
      <c r="E66" s="47">
        <f>+E67+E68+E69+E70</f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f>+N67+N68+N69+N70</f>
        <v>0</v>
      </c>
      <c r="O66" s="48">
        <f>+O67+O68+O69+O70+O71+O72+O73+O74+O75</f>
        <v>0</v>
      </c>
      <c r="P66" s="48">
        <f>+P67+P68+P69+P70+P71+P72+P73+P74+P75</f>
        <v>0</v>
      </c>
      <c r="Q66" s="56">
        <f t="shared" si="4"/>
        <v>0</v>
      </c>
    </row>
    <row r="67" spans="2:17" ht="27.75" customHeight="1" x14ac:dyDescent="0.45">
      <c r="B67" s="49" t="s">
        <v>54</v>
      </c>
      <c r="C67" s="50">
        <v>100000</v>
      </c>
      <c r="D67" s="51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/>
      <c r="P67" s="52"/>
      <c r="Q67" s="52">
        <f t="shared" si="4"/>
        <v>0</v>
      </c>
    </row>
    <row r="68" spans="2:17" ht="28.5" customHeight="1" x14ac:dyDescent="0.45">
      <c r="B68" s="49" t="s">
        <v>55</v>
      </c>
      <c r="C68" s="51">
        <v>0</v>
      </c>
      <c r="D68" s="51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/>
      <c r="P68" s="52"/>
      <c r="Q68" s="52">
        <f t="shared" si="4"/>
        <v>0</v>
      </c>
    </row>
    <row r="69" spans="2:17" ht="28.5" x14ac:dyDescent="0.45">
      <c r="B69" s="49" t="s">
        <v>56</v>
      </c>
      <c r="C69" s="51">
        <v>0</v>
      </c>
      <c r="D69" s="51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f t="shared" si="4"/>
        <v>0</v>
      </c>
    </row>
    <row r="70" spans="2:17" ht="60.75" customHeight="1" x14ac:dyDescent="0.45">
      <c r="B70" s="54" t="s">
        <v>57</v>
      </c>
      <c r="C70" s="51">
        <v>0</v>
      </c>
      <c r="D70" s="51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f t="shared" si="4"/>
        <v>0</v>
      </c>
    </row>
    <row r="71" spans="2:17" ht="56.25" customHeight="1" x14ac:dyDescent="0.45">
      <c r="B71" s="57" t="s">
        <v>58</v>
      </c>
      <c r="C71" s="47">
        <f>+C72+C73</f>
        <v>0</v>
      </c>
      <c r="D71" s="47">
        <f>+D72+D73</f>
        <v>0</v>
      </c>
      <c r="E71" s="48">
        <f t="shared" ref="E71" si="11">+E72+E73</f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f t="shared" si="4"/>
        <v>0</v>
      </c>
    </row>
    <row r="72" spans="2:17" ht="27" customHeight="1" x14ac:dyDescent="0.45">
      <c r="B72" s="49" t="s">
        <v>59</v>
      </c>
      <c r="C72" s="51">
        <v>0</v>
      </c>
      <c r="D72" s="51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f t="shared" si="4"/>
        <v>0</v>
      </c>
    </row>
    <row r="73" spans="2:17" ht="55.5" customHeight="1" x14ac:dyDescent="0.45">
      <c r="B73" s="54" t="s">
        <v>60</v>
      </c>
      <c r="C73" s="51">
        <v>0</v>
      </c>
      <c r="D73" s="51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f t="shared" si="4"/>
        <v>0</v>
      </c>
    </row>
    <row r="74" spans="2:17" ht="30.75" customHeight="1" x14ac:dyDescent="0.45">
      <c r="B74" s="45" t="s">
        <v>61</v>
      </c>
      <c r="C74" s="47">
        <f>+C75+C76+C77</f>
        <v>0</v>
      </c>
      <c r="D74" s="47">
        <f>+D75+D76+D77</f>
        <v>0</v>
      </c>
      <c r="E74" s="52">
        <f t="shared" ref="E74" si="12">+E75+E76+E77</f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f t="shared" si="4"/>
        <v>0</v>
      </c>
    </row>
    <row r="75" spans="2:17" ht="25.5" customHeight="1" x14ac:dyDescent="0.45">
      <c r="B75" s="49" t="s">
        <v>62</v>
      </c>
      <c r="C75" s="51">
        <v>0</v>
      </c>
      <c r="D75" s="51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f t="shared" si="4"/>
        <v>0</v>
      </c>
    </row>
    <row r="76" spans="2:17" ht="23.25" customHeight="1" x14ac:dyDescent="0.45">
      <c r="B76" s="49" t="s">
        <v>63</v>
      </c>
      <c r="C76" s="51">
        <v>0</v>
      </c>
      <c r="D76" s="51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f t="shared" si="4"/>
        <v>0</v>
      </c>
    </row>
    <row r="77" spans="2:17" ht="57" customHeight="1" x14ac:dyDescent="0.45">
      <c r="B77" s="54" t="s">
        <v>64</v>
      </c>
      <c r="C77" s="51">
        <v>0</v>
      </c>
      <c r="D77" s="51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f t="shared" si="4"/>
        <v>0</v>
      </c>
    </row>
    <row r="78" spans="2:17" ht="22.5" customHeight="1" x14ac:dyDescent="0.45">
      <c r="B78" s="42" t="s">
        <v>67</v>
      </c>
      <c r="C78" s="44">
        <f>+C79+C82</f>
        <v>0</v>
      </c>
      <c r="D78" s="44">
        <f>+D79+D82+D85</f>
        <v>0</v>
      </c>
      <c r="E78" s="58">
        <f t="shared" ref="E78" si="13">+E79+E82+E85</f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f t="shared" si="4"/>
        <v>0</v>
      </c>
    </row>
    <row r="79" spans="2:17" ht="28.5" customHeight="1" x14ac:dyDescent="0.45">
      <c r="B79" s="45" t="s">
        <v>68</v>
      </c>
      <c r="C79" s="47">
        <f>+C80+C81</f>
        <v>0</v>
      </c>
      <c r="D79" s="47">
        <f>+D80+D81</f>
        <v>0</v>
      </c>
      <c r="E79" s="48">
        <f t="shared" ref="E79" si="14">+E80+E81</f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f t="shared" si="4"/>
        <v>0</v>
      </c>
    </row>
    <row r="80" spans="2:17" ht="25.5" customHeight="1" x14ac:dyDescent="0.45">
      <c r="B80" s="49" t="s">
        <v>69</v>
      </c>
      <c r="C80" s="51">
        <v>0</v>
      </c>
      <c r="D80" s="51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f t="shared" ref="Q80:Q86" si="15">+E80+F80+G80+H80+I80+J80+K80+L80+M80+N80+O80+P80</f>
        <v>0</v>
      </c>
    </row>
    <row r="81" spans="2:17" ht="27" customHeight="1" x14ac:dyDescent="0.45">
      <c r="B81" s="49" t="s">
        <v>70</v>
      </c>
      <c r="C81" s="51">
        <v>0</v>
      </c>
      <c r="D81" s="51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f t="shared" si="15"/>
        <v>0</v>
      </c>
    </row>
    <row r="82" spans="2:17" ht="27" customHeight="1" x14ac:dyDescent="0.45">
      <c r="B82" s="45" t="s">
        <v>71</v>
      </c>
      <c r="C82" s="47">
        <f>+C83+C84</f>
        <v>0</v>
      </c>
      <c r="D82" s="47">
        <f>+D83+D84</f>
        <v>0</v>
      </c>
      <c r="E82" s="52">
        <f t="shared" ref="E82:P82" si="16">+E83+E84</f>
        <v>0</v>
      </c>
      <c r="F82" s="52">
        <f t="shared" si="16"/>
        <v>0</v>
      </c>
      <c r="G82" s="52">
        <f t="shared" si="16"/>
        <v>0</v>
      </c>
      <c r="H82" s="52">
        <f t="shared" si="16"/>
        <v>0</v>
      </c>
      <c r="I82" s="52">
        <f t="shared" si="16"/>
        <v>0</v>
      </c>
      <c r="J82" s="52">
        <f t="shared" si="16"/>
        <v>0</v>
      </c>
      <c r="K82" s="52">
        <f t="shared" si="16"/>
        <v>0</v>
      </c>
      <c r="L82" s="52">
        <f t="shared" si="16"/>
        <v>0</v>
      </c>
      <c r="M82" s="52">
        <f t="shared" si="16"/>
        <v>0</v>
      </c>
      <c r="N82" s="52">
        <f t="shared" si="16"/>
        <v>0</v>
      </c>
      <c r="O82" s="52">
        <f t="shared" si="16"/>
        <v>0</v>
      </c>
      <c r="P82" s="52">
        <f t="shared" si="16"/>
        <v>0</v>
      </c>
      <c r="Q82" s="52">
        <f t="shared" si="15"/>
        <v>0</v>
      </c>
    </row>
    <row r="83" spans="2:17" ht="27" customHeight="1" x14ac:dyDescent="0.45">
      <c r="B83" s="49" t="s">
        <v>72</v>
      </c>
      <c r="C83" s="51">
        <v>0</v>
      </c>
      <c r="D83" s="51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f t="shared" si="15"/>
        <v>0</v>
      </c>
    </row>
    <row r="84" spans="2:17" ht="29.25" customHeight="1" x14ac:dyDescent="0.45">
      <c r="B84" s="49" t="s">
        <v>73</v>
      </c>
      <c r="C84" s="51">
        <v>0</v>
      </c>
      <c r="D84" s="51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0</v>
      </c>
      <c r="Q84" s="52">
        <f t="shared" si="15"/>
        <v>0</v>
      </c>
    </row>
    <row r="85" spans="2:17" ht="24.75" customHeight="1" x14ac:dyDescent="0.45">
      <c r="B85" s="45" t="s">
        <v>74</v>
      </c>
      <c r="C85" s="47">
        <f>+C86</f>
        <v>0</v>
      </c>
      <c r="D85" s="47">
        <f>+D86</f>
        <v>0</v>
      </c>
      <c r="E85" s="48">
        <f t="shared" ref="E85:P85" si="17">+E86</f>
        <v>0</v>
      </c>
      <c r="F85" s="48">
        <f t="shared" si="17"/>
        <v>0</v>
      </c>
      <c r="G85" s="48">
        <f t="shared" si="17"/>
        <v>0</v>
      </c>
      <c r="H85" s="48">
        <f t="shared" si="17"/>
        <v>0</v>
      </c>
      <c r="I85" s="48">
        <f t="shared" si="17"/>
        <v>0</v>
      </c>
      <c r="J85" s="48">
        <f t="shared" si="17"/>
        <v>0</v>
      </c>
      <c r="K85" s="48">
        <f t="shared" si="17"/>
        <v>0</v>
      </c>
      <c r="L85" s="48">
        <f t="shared" si="17"/>
        <v>0</v>
      </c>
      <c r="M85" s="48">
        <f t="shared" si="17"/>
        <v>0</v>
      </c>
      <c r="N85" s="48">
        <f t="shared" si="17"/>
        <v>0</v>
      </c>
      <c r="O85" s="48">
        <f t="shared" si="17"/>
        <v>0</v>
      </c>
      <c r="P85" s="48">
        <f t="shared" si="17"/>
        <v>0</v>
      </c>
      <c r="Q85" s="48">
        <f t="shared" si="15"/>
        <v>0</v>
      </c>
    </row>
    <row r="86" spans="2:17" ht="29.25" customHeight="1" x14ac:dyDescent="0.45">
      <c r="B86" s="49" t="s">
        <v>75</v>
      </c>
      <c r="C86" s="51">
        <v>0</v>
      </c>
      <c r="D86" s="51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f t="shared" si="15"/>
        <v>0</v>
      </c>
    </row>
    <row r="87" spans="2:17" ht="39" customHeight="1" x14ac:dyDescent="0.5">
      <c r="B87" s="66" t="s">
        <v>65</v>
      </c>
      <c r="C87" s="67">
        <f>+C78+C13</f>
        <v>191121879</v>
      </c>
      <c r="D87" s="67">
        <f>+D78+D13</f>
        <v>0</v>
      </c>
      <c r="E87" s="67">
        <f>+E78+E13</f>
        <v>8118935.0099999998</v>
      </c>
      <c r="F87" s="67">
        <f>+F78+F13</f>
        <v>10932784.92</v>
      </c>
      <c r="G87" s="67">
        <f t="shared" ref="G87:P87" si="18">+G78+G13</f>
        <v>10041727.189999999</v>
      </c>
      <c r="H87" s="67">
        <f t="shared" si="18"/>
        <v>3956646.7199999997</v>
      </c>
      <c r="I87" s="67">
        <f t="shared" si="18"/>
        <v>26316838.159999996</v>
      </c>
      <c r="J87" s="67">
        <f t="shared" si="18"/>
        <v>12835810.51</v>
      </c>
      <c r="K87" s="67">
        <f t="shared" si="18"/>
        <v>0</v>
      </c>
      <c r="L87" s="67">
        <f t="shared" si="18"/>
        <v>0</v>
      </c>
      <c r="M87" s="67">
        <f t="shared" si="18"/>
        <v>0</v>
      </c>
      <c r="N87" s="67">
        <f t="shared" si="18"/>
        <v>0</v>
      </c>
      <c r="O87" s="67">
        <f>+O78+O13</f>
        <v>0</v>
      </c>
      <c r="P87" s="67">
        <f t="shared" si="18"/>
        <v>0</v>
      </c>
      <c r="Q87" s="67">
        <f>+Q78+Q13</f>
        <v>72202742.50999999</v>
      </c>
    </row>
    <row r="88" spans="2:17" ht="28.5" x14ac:dyDescent="0.45">
      <c r="B88" s="59" t="s">
        <v>113</v>
      </c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</row>
    <row r="89" spans="2:17" ht="65.25" customHeight="1" x14ac:dyDescent="0.45">
      <c r="B89" s="59"/>
      <c r="C89" s="59"/>
      <c r="D89" s="59"/>
      <c r="E89" s="59"/>
      <c r="F89" s="59"/>
      <c r="G89" s="59"/>
      <c r="H89" s="59"/>
      <c r="I89" s="59"/>
      <c r="J89" s="50"/>
      <c r="K89" s="59"/>
      <c r="L89" s="59"/>
      <c r="M89" s="59"/>
      <c r="N89" s="59"/>
      <c r="O89" s="59"/>
      <c r="P89" s="59"/>
      <c r="Q89" s="52"/>
    </row>
    <row r="90" spans="2:17" ht="65.25" customHeight="1" x14ac:dyDescent="0.45">
      <c r="B90" s="59"/>
      <c r="C90" s="59"/>
      <c r="D90" s="59"/>
      <c r="E90" s="59"/>
      <c r="F90" s="59"/>
      <c r="G90" s="59"/>
      <c r="H90" s="59"/>
      <c r="I90" s="59"/>
      <c r="J90" s="50"/>
      <c r="K90" s="59"/>
      <c r="L90" s="59"/>
      <c r="M90" s="59"/>
      <c r="N90" s="59"/>
      <c r="O90" s="59"/>
      <c r="P90" s="59"/>
      <c r="Q90" s="52"/>
    </row>
    <row r="91" spans="2:17" ht="65.25" customHeight="1" x14ac:dyDescent="0.45">
      <c r="B91" s="59"/>
      <c r="C91" s="59"/>
      <c r="D91" s="59"/>
      <c r="E91" s="59"/>
      <c r="F91" s="59"/>
      <c r="G91" s="59"/>
      <c r="H91" s="59"/>
      <c r="I91" s="59"/>
      <c r="J91" s="50"/>
      <c r="K91" s="59"/>
      <c r="L91" s="59"/>
      <c r="M91" s="59"/>
      <c r="N91" s="59"/>
      <c r="O91" s="59"/>
      <c r="P91" s="59"/>
      <c r="Q91" s="52"/>
    </row>
    <row r="92" spans="2:17" ht="65.25" customHeight="1" x14ac:dyDescent="0.45">
      <c r="B92" s="59"/>
      <c r="C92" s="59"/>
      <c r="D92" s="59"/>
      <c r="E92" s="59"/>
      <c r="F92" s="59"/>
      <c r="G92" s="59"/>
      <c r="H92" s="59"/>
      <c r="I92" s="59"/>
      <c r="J92" s="50"/>
      <c r="K92" s="59"/>
      <c r="L92" s="59"/>
      <c r="M92" s="59"/>
      <c r="N92" s="59"/>
      <c r="O92" s="59"/>
      <c r="P92" s="59"/>
      <c r="Q92" s="52"/>
    </row>
    <row r="93" spans="2:17" ht="65.25" customHeight="1" x14ac:dyDescent="0.45">
      <c r="B93" s="59"/>
      <c r="C93" s="59"/>
      <c r="D93" s="59"/>
      <c r="E93" s="59"/>
      <c r="F93" s="59"/>
      <c r="G93" s="59"/>
      <c r="H93" s="59"/>
      <c r="I93" s="59"/>
      <c r="J93" s="50"/>
      <c r="K93" s="59"/>
      <c r="L93" s="59"/>
      <c r="M93" s="59"/>
      <c r="N93" s="59"/>
      <c r="O93" s="59"/>
      <c r="P93" s="59"/>
      <c r="Q93" s="52"/>
    </row>
    <row r="94" spans="2:17" ht="17.25" customHeight="1" x14ac:dyDescent="0.45"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</row>
    <row r="95" spans="2:17" ht="17.25" customHeight="1" x14ac:dyDescent="0.45"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</row>
    <row r="96" spans="2:17" ht="17.25" customHeight="1" x14ac:dyDescent="0.45"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0"/>
    </row>
    <row r="97" spans="2:17" ht="21" customHeight="1" x14ac:dyDescent="0.45">
      <c r="B97" s="59"/>
      <c r="C97" s="59"/>
      <c r="D97" s="59"/>
      <c r="E97" s="50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</row>
    <row r="98" spans="2:17" ht="17.25" customHeight="1" x14ac:dyDescent="0.45"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</row>
    <row r="99" spans="2:17" ht="17.25" customHeight="1" x14ac:dyDescent="0.45"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</row>
    <row r="100" spans="2:17" ht="17.25" customHeight="1" x14ac:dyDescent="0.3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 ht="18.75" x14ac:dyDescent="0.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ht="18.75" x14ac:dyDescent="0.3">
      <c r="B102" s="6"/>
      <c r="C102" s="6"/>
      <c r="D102" s="6"/>
      <c r="E102" s="17"/>
      <c r="F102" s="17"/>
      <c r="G102" s="17"/>
      <c r="H102" s="17"/>
      <c r="I102" s="17"/>
      <c r="J102" s="6"/>
      <c r="K102" s="6"/>
      <c r="L102" s="6"/>
      <c r="M102" s="6"/>
      <c r="N102" s="6"/>
      <c r="O102" s="6"/>
      <c r="P102" s="6"/>
      <c r="Q102" s="17"/>
    </row>
    <row r="103" spans="2:17" ht="18.75" x14ac:dyDescent="0.3">
      <c r="B103" s="6"/>
      <c r="C103" s="6"/>
      <c r="D103" s="6"/>
      <c r="E103" s="6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7"/>
    </row>
    <row r="104" spans="2:17" s="6" customFormat="1" ht="28.5" customHeight="1" x14ac:dyDescent="0.3">
      <c r="B104" s="85" t="s">
        <v>111</v>
      </c>
      <c r="C104" s="85"/>
      <c r="D104" s="98" t="s">
        <v>117</v>
      </c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</row>
    <row r="105" spans="2:17" s="6" customFormat="1" ht="31.5" customHeight="1" x14ac:dyDescent="0.3">
      <c r="B105" s="85" t="s">
        <v>119</v>
      </c>
      <c r="C105" s="85"/>
      <c r="D105" s="98" t="s">
        <v>118</v>
      </c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</row>
    <row r="106" spans="2:17" s="6" customFormat="1" ht="28.5" customHeight="1" x14ac:dyDescent="0.3">
      <c r="B106" s="85" t="s">
        <v>112</v>
      </c>
      <c r="C106" s="85"/>
      <c r="D106" s="98" t="s">
        <v>114</v>
      </c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</row>
    <row r="107" spans="2:17" s="6" customFormat="1" ht="18.75" x14ac:dyDescent="0.3"/>
    <row r="108" spans="2:17" s="6" customFormat="1" ht="18.75" x14ac:dyDescent="0.3"/>
    <row r="109" spans="2:17" s="6" customFormat="1" ht="18.75" x14ac:dyDescent="0.3"/>
    <row r="110" spans="2:17" s="6" customFormat="1" ht="18.75" x14ac:dyDescent="0.3"/>
    <row r="111" spans="2:17" s="6" customFormat="1" ht="18.75" x14ac:dyDescent="0.3"/>
    <row r="112" spans="2:17" s="6" customFormat="1" ht="30" customHeight="1" x14ac:dyDescent="0.35">
      <c r="B112" s="83" t="s">
        <v>122</v>
      </c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</row>
    <row r="113" spans="2:17" s="6" customFormat="1" ht="25.5" x14ac:dyDescent="0.35">
      <c r="B113" s="84" t="s">
        <v>121</v>
      </c>
      <c r="C113" s="84"/>
      <c r="D113" s="84"/>
      <c r="E113" s="84"/>
      <c r="F113" s="62"/>
      <c r="G113" s="82"/>
      <c r="H113" s="82"/>
      <c r="I113" s="82"/>
      <c r="J113" s="62"/>
      <c r="K113" s="62"/>
      <c r="L113" s="62"/>
      <c r="M113" s="62"/>
      <c r="N113" s="62"/>
      <c r="O113" s="62"/>
      <c r="P113" s="62"/>
      <c r="Q113" s="62"/>
    </row>
    <row r="114" spans="2:17" s="6" customFormat="1" ht="33.75" customHeight="1" x14ac:dyDescent="0.35">
      <c r="B114" s="84" t="s">
        <v>120</v>
      </c>
      <c r="C114" s="84"/>
      <c r="D114" s="84"/>
      <c r="E114" s="84"/>
      <c r="F114" s="63"/>
      <c r="G114" s="82"/>
      <c r="H114" s="82"/>
      <c r="I114" s="82"/>
      <c r="J114" s="62"/>
      <c r="K114" s="62"/>
      <c r="L114" s="62"/>
      <c r="M114" s="62"/>
      <c r="N114" s="62"/>
      <c r="O114" s="62"/>
      <c r="P114" s="62"/>
      <c r="Q114" s="62"/>
    </row>
    <row r="115" spans="2:17" ht="18.75" x14ac:dyDescent="0.3"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</row>
    <row r="116" spans="2:17" ht="18.75" x14ac:dyDescent="0.3">
      <c r="C116" s="14"/>
      <c r="D116" s="14"/>
      <c r="E116" s="14"/>
      <c r="F116" s="14"/>
      <c r="G116" s="14"/>
      <c r="H116" s="14"/>
      <c r="I116" s="6"/>
      <c r="J116" s="6"/>
      <c r="K116" s="6"/>
      <c r="L116" s="6"/>
      <c r="M116" s="6"/>
      <c r="N116" s="6"/>
      <c r="O116" s="6"/>
      <c r="P116" s="6"/>
      <c r="Q116" s="6"/>
    </row>
    <row r="117" spans="2:17" ht="18.75" x14ac:dyDescent="0.3">
      <c r="C117" s="14"/>
      <c r="D117" s="14"/>
      <c r="E117" s="14"/>
      <c r="F117" s="14"/>
      <c r="G117" s="14"/>
      <c r="H117" s="14"/>
      <c r="I117" s="6"/>
      <c r="J117" s="6"/>
      <c r="K117" s="6"/>
      <c r="L117" s="6"/>
      <c r="M117" s="6"/>
      <c r="N117" s="6"/>
      <c r="O117" s="6"/>
      <c r="P117" s="6"/>
      <c r="Q117" s="6"/>
    </row>
  </sheetData>
  <mergeCells count="20">
    <mergeCell ref="B104:C104"/>
    <mergeCell ref="B105:C105"/>
    <mergeCell ref="B106:C106"/>
    <mergeCell ref="B6:Q6"/>
    <mergeCell ref="B7:Q7"/>
    <mergeCell ref="B11:B12"/>
    <mergeCell ref="C11:C12"/>
    <mergeCell ref="D11:D12"/>
    <mergeCell ref="B8:Q8"/>
    <mergeCell ref="B9:Q9"/>
    <mergeCell ref="B10:Q10"/>
    <mergeCell ref="E11:Q11"/>
    <mergeCell ref="D104:Q104"/>
    <mergeCell ref="D105:Q105"/>
    <mergeCell ref="D106:Q106"/>
    <mergeCell ref="G113:I113"/>
    <mergeCell ref="G114:I114"/>
    <mergeCell ref="B112:Q112"/>
    <mergeCell ref="B113:E113"/>
    <mergeCell ref="B114:E114"/>
  </mergeCells>
  <pageMargins left="0.48" right="0.54" top="0.34" bottom="0.38" header="0.33" footer="5.7"/>
  <pageSetup scale="31" orientation="landscape" r:id="rId1"/>
  <rowBreaks count="1" manualBreakCount="1">
    <brk id="59" min="1" max="16" man="1"/>
  </rowBreaks>
  <ignoredErrors>
    <ignoredError sqref="E13 Q56 Q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2024-07-03T15:41:10Z</cp:lastPrinted>
  <dcterms:created xsi:type="dcterms:W3CDTF">2021-07-29T18:58:50Z</dcterms:created>
  <dcterms:modified xsi:type="dcterms:W3CDTF">2024-07-03T15:42:18Z</dcterms:modified>
</cp:coreProperties>
</file>