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YO 2024\"/>
    </mc:Choice>
  </mc:AlternateContent>
  <xr:revisionPtr revIDLastSave="0" documentId="13_ncr:1_{2184549A-53C7-470F-94DA-8B5C946242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'!$B$4:$Q$110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6" i="2" s="1"/>
  <c r="C72" i="2"/>
  <c r="C69" i="2"/>
  <c r="C64" i="2"/>
  <c r="C54" i="2"/>
  <c r="C47" i="2"/>
  <c r="C38" i="2"/>
  <c r="C28" i="2"/>
  <c r="C18" i="2"/>
  <c r="C12" i="2"/>
  <c r="H28" i="2" l="1"/>
  <c r="E12" i="2" l="1"/>
  <c r="E18" i="2"/>
  <c r="E28" i="2"/>
  <c r="E38" i="2"/>
  <c r="E47" i="2"/>
  <c r="E54" i="2"/>
  <c r="E69" i="2"/>
  <c r="E72" i="2"/>
  <c r="Q72" i="2" s="1"/>
  <c r="E77" i="2"/>
  <c r="E80" i="2"/>
  <c r="Q80" i="2" s="1"/>
  <c r="E83" i="2"/>
  <c r="Q14" i="2"/>
  <c r="E64" i="2"/>
  <c r="D47" i="2"/>
  <c r="D38" i="2"/>
  <c r="D28" i="2"/>
  <c r="P64" i="2"/>
  <c r="P18" i="2"/>
  <c r="N18" i="2"/>
  <c r="O12" i="2"/>
  <c r="O64" i="2"/>
  <c r="O54" i="2"/>
  <c r="O28" i="2"/>
  <c r="O18" i="2"/>
  <c r="F18" i="2"/>
  <c r="G18" i="2"/>
  <c r="H18" i="2"/>
  <c r="I18" i="2"/>
  <c r="J18" i="2"/>
  <c r="K18" i="2"/>
  <c r="L18" i="2"/>
  <c r="M18" i="2"/>
  <c r="F28" i="2"/>
  <c r="G28" i="2"/>
  <c r="I28" i="2"/>
  <c r="J28" i="2"/>
  <c r="K28" i="2"/>
  <c r="L28" i="2"/>
  <c r="M28" i="2"/>
  <c r="N28" i="2"/>
  <c r="F54" i="2"/>
  <c r="G54" i="2"/>
  <c r="H54" i="2"/>
  <c r="I54" i="2"/>
  <c r="J54" i="2"/>
  <c r="K54" i="2"/>
  <c r="L54" i="2"/>
  <c r="M54" i="2"/>
  <c r="M11" i="2" s="1"/>
  <c r="M85" i="2" s="1"/>
  <c r="N54" i="2"/>
  <c r="N64" i="2"/>
  <c r="F80" i="2"/>
  <c r="G80" i="2"/>
  <c r="H80" i="2"/>
  <c r="I80" i="2"/>
  <c r="J80" i="2"/>
  <c r="K80" i="2"/>
  <c r="L80" i="2"/>
  <c r="M80" i="2"/>
  <c r="N80" i="2"/>
  <c r="O80" i="2"/>
  <c r="F83" i="2"/>
  <c r="G83" i="2"/>
  <c r="H83" i="2"/>
  <c r="I83" i="2"/>
  <c r="J83" i="2"/>
  <c r="K83" i="2"/>
  <c r="L83" i="2"/>
  <c r="M83" i="2"/>
  <c r="N83" i="2"/>
  <c r="O83" i="2"/>
  <c r="Q84" i="2"/>
  <c r="P83" i="2"/>
  <c r="Q82" i="2"/>
  <c r="Q81" i="2"/>
  <c r="P80" i="2"/>
  <c r="Q79" i="2"/>
  <c r="Q78" i="2"/>
  <c r="Q77" i="2"/>
  <c r="Q75" i="2"/>
  <c r="Q74" i="2"/>
  <c r="Q73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P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P28" i="2"/>
  <c r="Q27" i="2"/>
  <c r="Q26" i="2"/>
  <c r="Q25" i="2"/>
  <c r="Q24" i="2"/>
  <c r="Q23" i="2"/>
  <c r="Q22" i="2"/>
  <c r="Q21" i="2"/>
  <c r="Q20" i="2"/>
  <c r="Q19" i="2"/>
  <c r="Q17" i="2"/>
  <c r="Q16" i="2"/>
  <c r="Q15" i="2"/>
  <c r="Q13" i="2"/>
  <c r="P12" i="2"/>
  <c r="P11" i="2" s="1"/>
  <c r="P85" i="2" s="1"/>
  <c r="N12" i="2"/>
  <c r="M12" i="2"/>
  <c r="L12" i="2"/>
  <c r="K12" i="2"/>
  <c r="K11" i="2" s="1"/>
  <c r="K85" i="2" s="1"/>
  <c r="J12" i="2"/>
  <c r="J11" i="2" s="1"/>
  <c r="J85" i="2" s="1"/>
  <c r="I12" i="2"/>
  <c r="H12" i="2"/>
  <c r="G12" i="2"/>
  <c r="F12" i="2"/>
  <c r="D54" i="2"/>
  <c r="D83" i="2"/>
  <c r="D76" i="2" s="1"/>
  <c r="D80" i="2"/>
  <c r="D77" i="2"/>
  <c r="D72" i="2"/>
  <c r="D69" i="2"/>
  <c r="D64" i="2"/>
  <c r="D18" i="2"/>
  <c r="D12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I11" i="2" l="1"/>
  <c r="I85" i="2" s="1"/>
  <c r="L11" i="2"/>
  <c r="L85" i="2" s="1"/>
  <c r="E76" i="2"/>
  <c r="O11" i="2"/>
  <c r="O85" i="2" s="1"/>
  <c r="D11" i="2"/>
  <c r="D85" i="2" s="1"/>
  <c r="N11" i="2"/>
  <c r="N85" i="2" s="1"/>
  <c r="Q83" i="2"/>
  <c r="Q28" i="2"/>
  <c r="G11" i="2"/>
  <c r="G85" i="2" s="1"/>
  <c r="F11" i="2"/>
  <c r="F85" i="2" s="1"/>
  <c r="Q18" i="2"/>
  <c r="C11" i="2"/>
  <c r="C85" i="2" s="1"/>
  <c r="Q76" i="2"/>
  <c r="H11" i="2"/>
  <c r="H85" i="2" s="1"/>
  <c r="Q54" i="2"/>
  <c r="E11" i="2"/>
  <c r="Q12" i="2"/>
  <c r="Q11" i="2" l="1"/>
  <c r="Q85" i="2" s="1"/>
  <c r="E85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<sst xmlns="http://schemas.openxmlformats.org/spreadsheetml/2006/main" count="202" uniqueCount="123">
  <si>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</si>
  <si>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</si>
  <si>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</si>
  <si>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</si>
  <si>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</si>
  <si>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</si>
  <si>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</si>
  <si>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</si>
  <si>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</si>
  <si>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</si>
  <si>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</si>
  <si>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</si>
  <si>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</si>
  <si>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</si>
  <si>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</si>
  <si>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</si>
  <si>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</si>
  <si>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</si>
  <si>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</si>
  <si>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</si>
  <si>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</si>
  <si>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</si>
  <si>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</si>
  <si>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</si>
  <si>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</si>
  <si>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</si>
  <si>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</si>
  <si>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</si>
  <si>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</si>
  <si>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</si>
  <si>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</si>
  <si>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</si>
  <si>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</si>
  <si>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</si>
  <si>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</si>
  <si>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</si>
  <si>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</si>
  <si>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</si>
  <si>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</si>
  <si>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</si>
  <si>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</si>
  <si>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</si>
  <si>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</si>
  <si>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</si>
  <si>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</si>
  <si>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</si>
  <si>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</si>
  <si>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</si>
  <si>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</si>
  <si>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</si>
  <si>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</si>
  <si>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</si>
  <si>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</si>
  <si>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</si>
  <si>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</si>
  <si>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</si>
  <si>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</si>
  <si>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</si>
  <si>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</si>
  <si>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</si>
  <si>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</si>
  <si>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</si>
  <si>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</si>
  <si>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</si>
  <si>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</si>
  <si>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</si>
  <si>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</si>
  <si>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</si>
  <si>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</si>
  <si>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</si>
  <si>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</si>
  <si>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</si>
  <si>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</si>
  <si>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</si>
  <si>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</si>
  <si>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</si>
  <si>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</si>
  <si>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</si>
  <si>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</si>
  <si>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</si>
  <si>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</si>
  <si>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</si>
  <si>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</si>
  <si>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</si>
  <si>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</si>
  <si>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</si>
  <si>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</si>
  <si>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</si>
  <si>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</si>
  <si>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</si>
  <si>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</si>
  <si>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</si>
  <si>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</si>
  <si>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</si>
  <si>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</si>
  <si>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</si>
  <si>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</si>
  <si>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</si>
  <si>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</si>
  <si>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</si>
  <si>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</si>
  <si>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</si>
  <si>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</si>
  <si>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</si>
  <si>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</si>
  <si>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</si>
  <si>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</si>
  <si>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</si>
  <si>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</si>
  <si>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</si>
  <si>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</si>
  <si>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Ilania Quezada Luciano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</si>
  <si>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</si>
  <si>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</si>
  <si>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Enc. Depto. Admvo. y  Financiero</t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</si>
  <si>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</si>
  <si>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</si>
  <si>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</si>
  <si>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Autorizado por </t>
  </si>
  <si>
    <t xml:space="preserve">                                 Preparado por </t>
  </si>
  <si>
    <t xml:space="preserve">                                                   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</si>
  <si>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                                         Aprobado por</t>
  </si>
  <si>
    <t xml:space="preserve">                                                                                                                          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</si>
</sst>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43" fontId="23" fillId="0" borderId="1" xfId="0" applyNumberFormat="1" applyFont="1" applyBorder="1"/>
    <xf numFmtId="164" fontId="23" fillId="0" borderId="1" xfId="0" applyNumberFormat="1" applyFont="1" applyBorder="1"/>
    <xf numFmtId="0" fontId="23" fillId="0" borderId="0" xfId="0" applyFont="1" applyAlignment="1">
      <alignment horizontal="left" indent="1"/>
    </xf>
    <xf numFmtId="43" fontId="23" fillId="0" borderId="0" xfId="0" applyNumberFormat="1" applyFont="1"/>
    <xf numFmtId="164" fontId="23" fillId="0" borderId="0" xfId="0" applyNumberFormat="1" applyFont="1"/>
    <xf numFmtId="43" fontId="23" fillId="0" borderId="0" xfId="1" applyFont="1"/>
    <xf numFmtId="0" fontId="25" fillId="0" borderId="0" xfId="0" applyFont="1" applyAlignment="1">
      <alignment horizontal="left" indent="2"/>
    </xf>
    <xf numFmtId="43" fontId="25" fillId="0" borderId="0" xfId="0" applyNumberFormat="1" applyFont="1"/>
    <xf numFmtId="164" fontId="25" fillId="0" borderId="0" xfId="0" applyNumberFormat="1" applyFont="1"/>
    <xf numFmtId="43" fontId="25" fillId="0" borderId="0" xfId="1" applyFont="1"/>
    <xf numFmtId="43" fontId="25" fillId="0" borderId="7" xfId="1" applyFont="1" applyBorder="1"/>
    <xf numFmtId="0" fontId="25" fillId="0" borderId="0" xfId="0" applyFont="1" applyAlignment="1">
      <alignment horizontal="left" vertical="justify" wrapText="1" indent="2"/>
    </xf>
    <xf numFmtId="43" fontId="25" fillId="0" borderId="0" xfId="1" applyFont="1" applyBorder="1"/>
    <xf numFmtId="43" fontId="23" fillId="0" borderId="0" xfId="1" applyFont="1" applyBorder="1"/>
    <xf numFmtId="0" fontId="23" fillId="0" borderId="0" xfId="0" applyFont="1" applyAlignment="1">
      <alignment horizontal="left" vertical="justify" wrapText="1" indent="2"/>
    </xf>
    <xf numFmtId="43" fontId="23" fillId="0" borderId="1" xfId="1" applyFont="1" applyBorder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0" fontId="25" fillId="0" borderId="0" xfId="0" applyFont="1"/>
    <xf numFmtId="43" fontId="26" fillId="0" borderId="0" xfId="1" applyFont="1"/>
    <xf numFmtId="43" fontId="26" fillId="0" borderId="0" xfId="0" applyNumberFormat="1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17" fontId="22" fillId="0" borderId="5" xfId="0" applyNumberFormat="1" applyFont="1" applyBorder="1" applyAlignment="1">
      <alignment horizontal="center" vertical="top" wrapText="1" readingOrder="1"/>
    </xf>
    <xf numFmtId="0" fontId="24" fillId="4" borderId="10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top"/>
    </xf>
    <xf numFmtId="0" fontId="29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152400</xdr:rowOff>
    </xdr:from>
    <xdr:to>
      <xdr:col>1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167471</xdr:colOff>
      <xdr:row>3</xdr:row>
      <xdr:rowOff>94203</xdr:rowOff>
    </xdr:from>
    <xdr:to>
      <xdr:col>1</xdr:col>
      <xdr:colOff>3028950</xdr:colOff>
      <xdr:row>7</xdr:row>
      <xdr:rowOff>282610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021" y="665703"/>
          <a:ext cx="2861479" cy="1636207"/>
        </a:xfrm>
        <a:prstGeom prst="rect">
          <a:avLst/>
        </a:prstGeom>
      </xdr:spPr>
    </xdr:pic>
    <xdr:clientData/>
  </xdr:twoCellAnchor>
  <xdr:twoCellAnchor editAs="oneCell">
    <xdr:from>
      <xdr:col>7</xdr:col>
      <xdr:colOff>1828800</xdr:colOff>
      <xdr:row>3</xdr:row>
      <xdr:rowOff>191339</xdr:rowOff>
    </xdr:from>
    <xdr:to>
      <xdr:col>16</xdr:col>
      <xdr:colOff>704850</xdr:colOff>
      <xdr:row>7</xdr:row>
      <xdr:rowOff>306476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88150" y="762839"/>
          <a:ext cx="2781300" cy="156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8" t="s">
        <v>92</v>
      </c>
      <c r="D3" s="69"/>
      <c r="E3" s="69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6" t="s">
        <v>93</v>
      </c>
      <c r="D4" s="67"/>
      <c r="E4" s="67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5" t="s">
        <v>94</v>
      </c>
      <c r="D5" s="76"/>
      <c r="E5" s="76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6" t="s">
        <v>101</v>
      </c>
      <c r="D6" s="67"/>
      <c r="E6" s="67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0" t="s">
        <v>76</v>
      </c>
      <c r="D7" s="71"/>
      <c r="E7" s="71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2" t="s">
        <v>66</v>
      </c>
      <c r="D8" s="73" t="s">
        <v>91</v>
      </c>
      <c r="E8" s="73" t="s">
        <v>90</v>
      </c>
      <c r="F8" s="26"/>
    </row>
    <row r="9" spans="2:16" ht="23.25" customHeight="1" x14ac:dyDescent="0.3">
      <c r="C9" s="72"/>
      <c r="D9" s="74"/>
      <c r="E9" s="74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8" t="s">
        <v>103</v>
      </c>
      <c r="D91" s="78"/>
      <c r="E91" s="29" t="s">
        <v>96</v>
      </c>
      <c r="F91" s="29"/>
      <c r="G91" s="14"/>
    </row>
    <row r="92" spans="3:7" ht="16.5" x14ac:dyDescent="0.25">
      <c r="C92" s="78" t="s">
        <v>108</v>
      </c>
      <c r="D92" s="78"/>
      <c r="E92" s="29" t="s">
        <v>109</v>
      </c>
      <c r="F92" s="29"/>
      <c r="G92" s="15"/>
    </row>
    <row r="93" spans="3:7" ht="18.75" customHeight="1" x14ac:dyDescent="0.25">
      <c r="C93" s="78" t="s">
        <v>102</v>
      </c>
      <c r="D93" s="78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7" t="s">
        <v>100</v>
      </c>
      <c r="D95" s="77"/>
      <c r="E95" s="77"/>
      <c r="F95" s="77"/>
      <c r="G95" s="6"/>
    </row>
    <row r="96" spans="3:7" ht="18.75" x14ac:dyDescent="0.3">
      <c r="C96" s="77" t="s">
        <v>97</v>
      </c>
      <c r="D96" s="77"/>
      <c r="E96" s="77"/>
      <c r="F96" s="77"/>
      <c r="G96" s="6"/>
    </row>
    <row r="97" spans="3:7" ht="18.75" x14ac:dyDescent="0.3">
      <c r="C97" s="77" t="s">
        <v>98</v>
      </c>
      <c r="D97" s="77"/>
      <c r="E97" s="77"/>
      <c r="F97" s="77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112"/>
  <sheetViews>
    <sheetView showGridLines="0" tabSelected="1" view="pageBreakPreview" topLeftCell="B1" zoomScale="50" zoomScaleNormal="91" zoomScaleSheetLayoutView="50" workbookViewId="0">
      <selection activeCell="D28" sqref="D28"/>
    </sheetView>
  </sheetViews>
  <sheetFormatPr defaultColWidth="11.42578125" defaultRowHeight="15" x14ac:dyDescent="0.25"/>
  <cols>
    <col min="1" max="1" width="3.140625" customWidth="1"/>
    <col min="2" max="2" width="115" customWidth="1"/>
    <col min="3" max="3" width="33.85546875" customWidth="1"/>
    <col min="4" max="4" width="27.28515625" customWidth="1"/>
    <col min="5" max="5" width="27" customWidth="1"/>
    <col min="6" max="6" width="29.7109375" customWidth="1"/>
    <col min="7" max="7" width="29.42578125" customWidth="1"/>
    <col min="8" max="8" width="27.7109375" customWidth="1"/>
    <col min="9" max="9" width="30.7109375" customWidth="1"/>
    <col min="10" max="15" width="19.5703125" hidden="1" customWidth="1"/>
    <col min="16" max="16" width="1" hidden="1" customWidth="1"/>
    <col min="17" max="17" width="28.28515625" customWidth="1"/>
    <col min="19" max="19" width="18.140625" customWidth="1"/>
    <col min="20" max="20" width="15.85546875" customWidth="1"/>
  </cols>
  <sheetData>
    <row r="4" spans="2:19" ht="28.5" customHeight="1" x14ac:dyDescent="0.25">
      <c r="B4" s="79" t="s">
        <v>92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2:19" ht="28.5" customHeight="1" x14ac:dyDescent="0.25">
      <c r="B5" s="81" t="s">
        <v>93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2:19" ht="24.75" customHeight="1" x14ac:dyDescent="0.25">
      <c r="B6" s="86">
        <v>45413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2:19" ht="31.5" customHeight="1" x14ac:dyDescent="0.25">
      <c r="B7" s="81" t="s">
        <v>95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2:19" ht="28.5" customHeight="1" x14ac:dyDescent="0.25">
      <c r="B8" s="82" t="s">
        <v>76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2:19" ht="24" customHeight="1" x14ac:dyDescent="0.25">
      <c r="B9" s="83" t="s">
        <v>66</v>
      </c>
      <c r="C9" s="84" t="s">
        <v>91</v>
      </c>
      <c r="D9" s="84" t="s">
        <v>90</v>
      </c>
      <c r="E9" s="87" t="s">
        <v>110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</row>
    <row r="10" spans="2:19" ht="36.75" customHeight="1" x14ac:dyDescent="0.45">
      <c r="B10" s="83"/>
      <c r="C10" s="85"/>
      <c r="D10" s="85"/>
      <c r="E10" s="42" t="s">
        <v>78</v>
      </c>
      <c r="F10" s="42" t="s">
        <v>79</v>
      </c>
      <c r="G10" s="42" t="s">
        <v>80</v>
      </c>
      <c r="H10" s="42" t="s">
        <v>81</v>
      </c>
      <c r="I10" s="43" t="s">
        <v>82</v>
      </c>
      <c r="J10" s="42" t="s">
        <v>83</v>
      </c>
      <c r="K10" s="43" t="s">
        <v>84</v>
      </c>
      <c r="L10" s="42" t="s">
        <v>85</v>
      </c>
      <c r="M10" s="42" t="s">
        <v>86</v>
      </c>
      <c r="N10" s="42" t="s">
        <v>87</v>
      </c>
      <c r="O10" s="42" t="s">
        <v>88</v>
      </c>
      <c r="P10" s="43" t="s">
        <v>89</v>
      </c>
      <c r="Q10" s="42" t="s">
        <v>77</v>
      </c>
    </row>
    <row r="11" spans="2:19" ht="28.5" customHeight="1" x14ac:dyDescent="0.45">
      <c r="B11" s="44" t="s">
        <v>0</v>
      </c>
      <c r="C11" s="45">
        <f>+C12+C18+C28+C38+C47+C54+C64+C69+C72+C76</f>
        <v>191121879</v>
      </c>
      <c r="D11" s="46">
        <f>+D12+D18+D28+D38+D47+D54+D65+D69+D72+D76</f>
        <v>0</v>
      </c>
      <c r="E11" s="45">
        <f>+E12+E18+E28+E38+E47+E54+E65+E69+E72</f>
        <v>8118936.0099999998</v>
      </c>
      <c r="F11" s="45">
        <f t="shared" ref="F11:G11" si="0">+F12+F18+F28+F38+F47+F54+F65+F69+F72</f>
        <v>10932784.92</v>
      </c>
      <c r="G11" s="45">
        <f t="shared" si="0"/>
        <v>10041727.189999999</v>
      </c>
      <c r="H11" s="45">
        <f t="shared" ref="H11:J11" si="1">+H12+H18+H28+H38+H47+H54+H65+H69+H72+H76</f>
        <v>3956646.7199999997</v>
      </c>
      <c r="I11" s="45">
        <f t="shared" si="1"/>
        <v>26330938.159999996</v>
      </c>
      <c r="J11" s="45">
        <f t="shared" si="1"/>
        <v>0</v>
      </c>
      <c r="K11" s="45">
        <f>+K12+K18+K28+K38+K47+K54+K65+K69+K72+K76</f>
        <v>0</v>
      </c>
      <c r="L11" s="45">
        <f t="shared" ref="L11:M11" si="2">+L12+L18+L28+L38+L47+L54+L65+L69+L72+L76</f>
        <v>0</v>
      </c>
      <c r="M11" s="45">
        <f t="shared" si="2"/>
        <v>0</v>
      </c>
      <c r="N11" s="45">
        <f>+N12+N18+N28+N38+N47+N54+N64+N69+N72+N76</f>
        <v>0</v>
      </c>
      <c r="O11" s="45">
        <f>+O12+O18+O28+O38+O47+O54+O64+O69+O72+O76</f>
        <v>0</v>
      </c>
      <c r="P11" s="45">
        <f>+P12+P18+P28+P38+P47+P54+P64+P69+P72+P76</f>
        <v>0</v>
      </c>
      <c r="Q11" s="45">
        <f>+E11+F11+G11+H11+I11+J11+K11+L11+M11+N11+O11+P11</f>
        <v>59381032.999999993</v>
      </c>
      <c r="S11" s="11"/>
    </row>
    <row r="12" spans="2:19" ht="30.75" customHeight="1" x14ac:dyDescent="0.45">
      <c r="B12" s="47" t="s">
        <v>1</v>
      </c>
      <c r="C12" s="48">
        <f>+C13+C14+C15+C16+C17</f>
        <v>155622649</v>
      </c>
      <c r="D12" s="49">
        <f>+D13+D14+D15+D16+D17</f>
        <v>0</v>
      </c>
      <c r="E12" s="50">
        <f t="shared" ref="E12:P12" si="3">+E13+E14+E15+E16+E17</f>
        <v>7846696.0199999996</v>
      </c>
      <c r="F12" s="50">
        <f t="shared" si="3"/>
        <v>8247311.4900000002</v>
      </c>
      <c r="G12" s="50">
        <f>+G13+G14+G15+G16+G17</f>
        <v>8832276.8200000003</v>
      </c>
      <c r="H12" s="50">
        <f t="shared" si="3"/>
        <v>-118431.33</v>
      </c>
      <c r="I12" s="50">
        <f t="shared" si="3"/>
        <v>24310777.299999997</v>
      </c>
      <c r="J12" s="50">
        <f t="shared" si="3"/>
        <v>0</v>
      </c>
      <c r="K12" s="50">
        <f t="shared" si="3"/>
        <v>0</v>
      </c>
      <c r="L12" s="50">
        <f t="shared" si="3"/>
        <v>0</v>
      </c>
      <c r="M12" s="50">
        <f t="shared" si="3"/>
        <v>0</v>
      </c>
      <c r="N12" s="50">
        <f t="shared" si="3"/>
        <v>0</v>
      </c>
      <c r="O12" s="50">
        <f>+O13+O14+O15+O16+O17</f>
        <v>0</v>
      </c>
      <c r="P12" s="50">
        <f t="shared" si="3"/>
        <v>0</v>
      </c>
      <c r="Q12" s="50">
        <f t="shared" ref="Q12:Q77" si="4">+E12+F12+G12+H12+I12+J12+K12+L12+M12+N12+O12+P12</f>
        <v>49118630.299999997</v>
      </c>
      <c r="S12" s="16"/>
    </row>
    <row r="13" spans="2:19" ht="33" customHeight="1" x14ac:dyDescent="0.45">
      <c r="B13" s="51" t="s">
        <v>2</v>
      </c>
      <c r="C13" s="52">
        <v>120484985</v>
      </c>
      <c r="D13" s="53">
        <v>0</v>
      </c>
      <c r="E13" s="54">
        <v>6774500</v>
      </c>
      <c r="F13" s="54">
        <v>7126000</v>
      </c>
      <c r="G13" s="54">
        <v>7631689.4299999997</v>
      </c>
      <c r="H13" s="54">
        <v>0</v>
      </c>
      <c r="I13" s="54">
        <v>15438000</v>
      </c>
      <c r="J13" s="54"/>
      <c r="K13" s="54"/>
      <c r="L13" s="54"/>
      <c r="M13" s="54"/>
      <c r="N13" s="54"/>
      <c r="O13" s="54"/>
      <c r="P13" s="54"/>
      <c r="Q13" s="54">
        <f t="shared" si="4"/>
        <v>36970189.43</v>
      </c>
    </row>
    <row r="14" spans="2:19" ht="32.25" customHeight="1" x14ac:dyDescent="0.45">
      <c r="B14" s="51" t="s">
        <v>3</v>
      </c>
      <c r="C14" s="52">
        <v>18031000</v>
      </c>
      <c r="D14" s="53">
        <v>0</v>
      </c>
      <c r="E14" s="54">
        <v>56000</v>
      </c>
      <c r="F14" s="55">
        <v>56000</v>
      </c>
      <c r="G14" s="54">
        <v>56000</v>
      </c>
      <c r="H14" s="54">
        <v>0</v>
      </c>
      <c r="I14" s="54">
        <v>6551187.7200000007</v>
      </c>
      <c r="J14" s="54"/>
      <c r="K14" s="54"/>
      <c r="L14" s="54"/>
      <c r="M14" s="54"/>
      <c r="N14" s="54"/>
      <c r="O14" s="54"/>
      <c r="P14" s="54"/>
      <c r="Q14" s="54">
        <f t="shared" si="4"/>
        <v>6719187.7200000007</v>
      </c>
    </row>
    <row r="15" spans="2:19" ht="30.75" customHeight="1" x14ac:dyDescent="0.45">
      <c r="B15" s="51" t="s">
        <v>4</v>
      </c>
      <c r="C15" s="52">
        <v>0</v>
      </c>
      <c r="D15" s="53">
        <v>0</v>
      </c>
      <c r="E15" s="54">
        <v>0</v>
      </c>
      <c r="F15" s="54">
        <v>0</v>
      </c>
      <c r="G15" s="54">
        <v>0</v>
      </c>
      <c r="H15" s="54">
        <v>0</v>
      </c>
      <c r="I15" s="54"/>
      <c r="J15" s="54"/>
      <c r="K15" s="54"/>
      <c r="L15" s="54"/>
      <c r="M15" s="54"/>
      <c r="N15" s="54"/>
      <c r="O15" s="54"/>
      <c r="P15" s="54"/>
      <c r="Q15" s="54">
        <f t="shared" si="4"/>
        <v>0</v>
      </c>
    </row>
    <row r="16" spans="2:19" ht="27.75" customHeight="1" x14ac:dyDescent="0.45">
      <c r="B16" s="51" t="s">
        <v>5</v>
      </c>
      <c r="C16" s="52">
        <v>0</v>
      </c>
      <c r="D16" s="53">
        <v>0</v>
      </c>
      <c r="E16" s="54">
        <v>0</v>
      </c>
      <c r="F16" s="54">
        <v>0</v>
      </c>
      <c r="G16" s="54">
        <v>0</v>
      </c>
      <c r="H16" s="54">
        <v>0</v>
      </c>
      <c r="I16" s="54"/>
      <c r="J16" s="54"/>
      <c r="K16" s="54"/>
      <c r="L16" s="54"/>
      <c r="M16" s="54"/>
      <c r="N16" s="54"/>
      <c r="O16" s="54"/>
      <c r="P16" s="54"/>
      <c r="Q16" s="54">
        <f>+E16+F16+G16+H16+I16+J16+K16+L16+M16+N16+O16+P16</f>
        <v>0</v>
      </c>
    </row>
    <row r="17" spans="2:21" ht="26.25" customHeight="1" x14ac:dyDescent="0.45">
      <c r="B17" s="51" t="s">
        <v>6</v>
      </c>
      <c r="C17" s="52">
        <v>17106664</v>
      </c>
      <c r="D17" s="53">
        <v>0</v>
      </c>
      <c r="E17" s="54">
        <v>1016196.02</v>
      </c>
      <c r="F17" s="54">
        <v>1065311.4900000002</v>
      </c>
      <c r="G17" s="54">
        <v>1144587.3900000001</v>
      </c>
      <c r="H17" s="54">
        <v>-118431.33</v>
      </c>
      <c r="I17" s="54">
        <v>2321589.58</v>
      </c>
      <c r="J17" s="54"/>
      <c r="K17" s="54"/>
      <c r="L17" s="54"/>
      <c r="M17" s="54"/>
      <c r="N17" s="54"/>
      <c r="O17" s="54"/>
      <c r="P17" s="54"/>
      <c r="Q17" s="54">
        <f>+E17+F17+G17+H17+I17+J17+K17+L17+M17+N17+O17+P17</f>
        <v>5429253.1500000004</v>
      </c>
    </row>
    <row r="18" spans="2:21" ht="25.5" customHeight="1" x14ac:dyDescent="0.45">
      <c r="B18" s="47" t="s">
        <v>7</v>
      </c>
      <c r="C18" s="48">
        <f>+C19+C20+C21+C22+C23+C24+C25+C26+C27</f>
        <v>21062230</v>
      </c>
      <c r="D18" s="49">
        <f>+D19+D20+D21+D22+D23+D24+D25+D26+D27</f>
        <v>0</v>
      </c>
      <c r="E18" s="50">
        <f t="shared" ref="E18:M18" si="5">+E19+E20+E21+E22+E23+E24+E25+E26+E27</f>
        <v>272239.99</v>
      </c>
      <c r="F18" s="50">
        <f t="shared" si="5"/>
        <v>2685473.4299999997</v>
      </c>
      <c r="G18" s="50">
        <f>+G19+G20+G21+G22+G23+G24+G25+G26+G27</f>
        <v>669184.66999999993</v>
      </c>
      <c r="H18" s="50">
        <f>+H19+H20+H21+H22+H23+H24+H25+H26+H27</f>
        <v>2019869.7599999998</v>
      </c>
      <c r="I18" s="50">
        <f t="shared" si="5"/>
        <v>1611691.5400000003</v>
      </c>
      <c r="J18" s="50">
        <f t="shared" si="5"/>
        <v>0</v>
      </c>
      <c r="K18" s="50">
        <f t="shared" si="5"/>
        <v>0</v>
      </c>
      <c r="L18" s="50">
        <f t="shared" si="5"/>
        <v>0</v>
      </c>
      <c r="M18" s="50">
        <f t="shared" si="5"/>
        <v>0</v>
      </c>
      <c r="N18" s="50">
        <f>+N19+N20+N21+N22+N23+N24+N25+N26+N27</f>
        <v>0</v>
      </c>
      <c r="O18" s="50">
        <f>+O19+O20+O21+O22+O23+O24+O25+O26+O27</f>
        <v>0</v>
      </c>
      <c r="P18" s="50">
        <f>+P19+P20+P21+P22+P23+P24+P25+P26+P27</f>
        <v>0</v>
      </c>
      <c r="Q18" s="50">
        <f t="shared" si="4"/>
        <v>7258459.3899999997</v>
      </c>
      <c r="S18" s="11"/>
    </row>
    <row r="19" spans="2:21" ht="31.5" customHeight="1" x14ac:dyDescent="0.45">
      <c r="B19" s="51" t="s">
        <v>8</v>
      </c>
      <c r="C19" s="52">
        <v>3090000</v>
      </c>
      <c r="D19" s="53">
        <v>0</v>
      </c>
      <c r="E19" s="54">
        <v>272239.99</v>
      </c>
      <c r="F19" s="54">
        <v>311792.90999999997</v>
      </c>
      <c r="G19" s="54">
        <v>176180.69</v>
      </c>
      <c r="H19" s="54">
        <v>399194.92</v>
      </c>
      <c r="I19" s="54">
        <v>46297.81</v>
      </c>
      <c r="J19" s="54"/>
      <c r="K19" s="54"/>
      <c r="L19" s="54"/>
      <c r="M19" s="54"/>
      <c r="N19" s="54"/>
      <c r="O19" s="54"/>
      <c r="P19" s="54"/>
      <c r="Q19" s="54">
        <f t="shared" si="4"/>
        <v>1205706.3199999998</v>
      </c>
    </row>
    <row r="20" spans="2:21" ht="27" customHeight="1" x14ac:dyDescent="0.45">
      <c r="B20" s="51" t="s">
        <v>9</v>
      </c>
      <c r="C20" s="52">
        <v>620000</v>
      </c>
      <c r="D20" s="53">
        <v>0</v>
      </c>
      <c r="E20" s="54">
        <v>0</v>
      </c>
      <c r="F20" s="54">
        <v>0</v>
      </c>
      <c r="G20" s="54">
        <v>0</v>
      </c>
      <c r="H20" s="54">
        <v>169796.1</v>
      </c>
      <c r="I20" s="54">
        <v>7345</v>
      </c>
      <c r="J20" s="54"/>
      <c r="K20" s="54"/>
      <c r="L20" s="54"/>
      <c r="M20" s="54"/>
      <c r="N20" s="54"/>
      <c r="O20" s="54"/>
      <c r="P20" s="54"/>
      <c r="Q20" s="54">
        <f t="shared" si="4"/>
        <v>177141.1</v>
      </c>
      <c r="S20" s="16"/>
    </row>
    <row r="21" spans="2:21" ht="27" customHeight="1" x14ac:dyDescent="0.45">
      <c r="B21" s="51" t="s">
        <v>10</v>
      </c>
      <c r="C21" s="52">
        <v>5505230</v>
      </c>
      <c r="D21" s="53">
        <v>0</v>
      </c>
      <c r="E21" s="54">
        <v>0</v>
      </c>
      <c r="F21" s="54">
        <v>717751.72</v>
      </c>
      <c r="G21" s="54">
        <v>95200</v>
      </c>
      <c r="H21" s="54">
        <v>817861.92</v>
      </c>
      <c r="I21" s="54">
        <v>1030947.98</v>
      </c>
      <c r="J21" s="54"/>
      <c r="K21" s="54"/>
      <c r="L21" s="54"/>
      <c r="M21" s="54"/>
      <c r="N21" s="54"/>
      <c r="O21" s="54"/>
      <c r="P21" s="54"/>
      <c r="Q21" s="54">
        <f t="shared" si="4"/>
        <v>2661761.62</v>
      </c>
    </row>
    <row r="22" spans="2:21" ht="26.25" customHeight="1" x14ac:dyDescent="0.45">
      <c r="B22" s="51" t="s">
        <v>11</v>
      </c>
      <c r="C22" s="52">
        <v>270000</v>
      </c>
      <c r="D22" s="53">
        <v>0</v>
      </c>
      <c r="E22" s="54">
        <v>0</v>
      </c>
      <c r="F22" s="54">
        <v>0</v>
      </c>
      <c r="G22" s="54">
        <v>0</v>
      </c>
      <c r="H22" s="54">
        <v>224220</v>
      </c>
      <c r="I22" s="54">
        <v>1220</v>
      </c>
      <c r="J22" s="54"/>
      <c r="K22" s="54"/>
      <c r="L22" s="54"/>
      <c r="M22" s="54"/>
      <c r="N22" s="54"/>
      <c r="O22" s="54"/>
      <c r="P22" s="54"/>
      <c r="Q22" s="54">
        <f t="shared" si="4"/>
        <v>225440</v>
      </c>
    </row>
    <row r="23" spans="2:21" ht="30" customHeight="1" x14ac:dyDescent="0.45">
      <c r="B23" s="51" t="s">
        <v>12</v>
      </c>
      <c r="C23" s="52">
        <v>4058430</v>
      </c>
      <c r="D23" s="53">
        <v>0</v>
      </c>
      <c r="E23" s="54">
        <v>0</v>
      </c>
      <c r="F23" s="54">
        <v>1485600</v>
      </c>
      <c r="G23" s="54">
        <v>0</v>
      </c>
      <c r="H23" s="54">
        <v>0</v>
      </c>
      <c r="I23" s="54">
        <v>0</v>
      </c>
      <c r="J23" s="54"/>
      <c r="K23" s="54"/>
      <c r="L23" s="54"/>
      <c r="M23" s="54"/>
      <c r="N23" s="54"/>
      <c r="O23" s="54"/>
      <c r="P23" s="54"/>
      <c r="Q23" s="54">
        <f t="shared" si="4"/>
        <v>1485600</v>
      </c>
    </row>
    <row r="24" spans="2:21" ht="26.25" customHeight="1" x14ac:dyDescent="0.45">
      <c r="B24" s="51" t="s">
        <v>13</v>
      </c>
      <c r="C24" s="52">
        <v>2200000</v>
      </c>
      <c r="D24" s="53">
        <v>0</v>
      </c>
      <c r="E24" s="54">
        <v>0</v>
      </c>
      <c r="F24" s="54">
        <v>170328.8</v>
      </c>
      <c r="G24" s="54">
        <v>353253</v>
      </c>
      <c r="H24" s="54">
        <v>189056.4</v>
      </c>
      <c r="I24" s="54">
        <v>167914.83</v>
      </c>
      <c r="J24" s="54"/>
      <c r="K24" s="54"/>
      <c r="L24" s="54"/>
      <c r="M24" s="54"/>
      <c r="N24" s="54"/>
      <c r="O24" s="54"/>
      <c r="P24" s="54"/>
      <c r="Q24" s="54">
        <f t="shared" si="4"/>
        <v>880553.02999999991</v>
      </c>
    </row>
    <row r="25" spans="2:21" ht="55.5" customHeight="1" x14ac:dyDescent="0.45">
      <c r="B25" s="56" t="s">
        <v>116</v>
      </c>
      <c r="C25" s="52">
        <v>696000</v>
      </c>
      <c r="D25" s="53">
        <v>0</v>
      </c>
      <c r="E25" s="54">
        <v>0</v>
      </c>
      <c r="F25" s="54">
        <v>0</v>
      </c>
      <c r="G25" s="54">
        <v>32750.98</v>
      </c>
      <c r="H25" s="54">
        <v>72743.26999999999</v>
      </c>
      <c r="I25" s="54">
        <v>54774.29</v>
      </c>
      <c r="J25" s="54"/>
      <c r="K25" s="54"/>
      <c r="L25" s="54"/>
      <c r="M25" s="54"/>
      <c r="N25" s="54"/>
      <c r="O25" s="54"/>
      <c r="P25" s="54"/>
      <c r="Q25" s="54">
        <f t="shared" si="4"/>
        <v>160268.53999999998</v>
      </c>
    </row>
    <row r="26" spans="2:21" ht="35.25" customHeight="1" x14ac:dyDescent="0.45">
      <c r="B26" s="56" t="s">
        <v>15</v>
      </c>
      <c r="C26" s="52">
        <v>3729970</v>
      </c>
      <c r="D26" s="53">
        <v>0</v>
      </c>
      <c r="E26" s="54">
        <v>0</v>
      </c>
      <c r="F26" s="54">
        <v>0</v>
      </c>
      <c r="G26" s="54">
        <v>11800</v>
      </c>
      <c r="H26" s="54">
        <v>37012.449999999997</v>
      </c>
      <c r="I26" s="54">
        <v>79200.33</v>
      </c>
      <c r="J26" s="54"/>
      <c r="K26" s="54"/>
      <c r="L26" s="54"/>
      <c r="M26" s="54"/>
      <c r="N26" s="54"/>
      <c r="O26" s="54"/>
      <c r="P26" s="54"/>
      <c r="Q26" s="54">
        <f>+E26+F26+G26+H26+I26+J26+K26+L26+M26+N26+O26+P26</f>
        <v>128012.78</v>
      </c>
    </row>
    <row r="27" spans="2:21" ht="32.25" customHeight="1" x14ac:dyDescent="0.45">
      <c r="B27" s="51" t="s">
        <v>16</v>
      </c>
      <c r="C27" s="52">
        <v>892600</v>
      </c>
      <c r="D27" s="53">
        <v>0</v>
      </c>
      <c r="E27" s="54">
        <v>0</v>
      </c>
      <c r="F27" s="54">
        <v>0</v>
      </c>
      <c r="G27" s="54">
        <v>0</v>
      </c>
      <c r="H27" s="54">
        <v>109984.7</v>
      </c>
      <c r="I27" s="54">
        <v>223991.3</v>
      </c>
      <c r="J27" s="54"/>
      <c r="K27" s="54"/>
      <c r="L27" s="54"/>
      <c r="M27" s="54"/>
      <c r="N27" s="54"/>
      <c r="O27" s="54"/>
      <c r="P27" s="54"/>
      <c r="Q27" s="54">
        <f t="shared" si="4"/>
        <v>333976</v>
      </c>
      <c r="S27" s="64"/>
      <c r="T27" s="65"/>
    </row>
    <row r="28" spans="2:21" ht="33" customHeight="1" x14ac:dyDescent="0.45">
      <c r="B28" s="47" t="s">
        <v>17</v>
      </c>
      <c r="C28" s="48">
        <f>+C29+C30+C31+C32+C33+C34+C35+C36+C37</f>
        <v>8795000</v>
      </c>
      <c r="D28" s="48">
        <f t="shared" ref="D28:E28" si="6">+D29+D30+D31+D32+D33+D34+D35+D36+D37</f>
        <v>0</v>
      </c>
      <c r="E28" s="48">
        <f t="shared" si="6"/>
        <v>0</v>
      </c>
      <c r="F28" s="50">
        <f t="shared" ref="F28:P28" si="7">+F29+F30+F31+F32+F33+F34+F35+F36+F37</f>
        <v>0</v>
      </c>
      <c r="G28" s="50">
        <f t="shared" si="7"/>
        <v>422985.70000000007</v>
      </c>
      <c r="H28" s="50">
        <f t="shared" si="7"/>
        <v>2002438.69</v>
      </c>
      <c r="I28" s="50">
        <f t="shared" si="7"/>
        <v>348827.4</v>
      </c>
      <c r="J28" s="50">
        <f t="shared" si="7"/>
        <v>0</v>
      </c>
      <c r="K28" s="50">
        <f t="shared" si="7"/>
        <v>0</v>
      </c>
      <c r="L28" s="50">
        <f t="shared" si="7"/>
        <v>0</v>
      </c>
      <c r="M28" s="50">
        <f t="shared" si="7"/>
        <v>0</v>
      </c>
      <c r="N28" s="50">
        <f t="shared" si="7"/>
        <v>0</v>
      </c>
      <c r="O28" s="50">
        <f>+O29+O30+O31+O32+O33+O34+O35+O36+O37</f>
        <v>0</v>
      </c>
      <c r="P28" s="50">
        <f t="shared" si="7"/>
        <v>0</v>
      </c>
      <c r="Q28" s="50">
        <f>+Q29+Q30+Q31+Q32+Q33+Q34+Q35+Q36+Q37</f>
        <v>2774251.79</v>
      </c>
      <c r="R28" s="11"/>
      <c r="S28" s="64"/>
      <c r="T28" s="64"/>
      <c r="U28" s="11"/>
    </row>
    <row r="29" spans="2:21" ht="32.25" customHeight="1" x14ac:dyDescent="0.45">
      <c r="B29" s="51" t="s">
        <v>18</v>
      </c>
      <c r="C29" s="52">
        <v>294500</v>
      </c>
      <c r="D29" s="53">
        <v>0</v>
      </c>
      <c r="E29" s="54">
        <v>0</v>
      </c>
      <c r="F29" s="54">
        <v>0</v>
      </c>
      <c r="G29" s="54">
        <v>28024.799999999999</v>
      </c>
      <c r="H29" s="54">
        <v>62697.440000000002</v>
      </c>
      <c r="I29" s="54">
        <v>89466.99</v>
      </c>
      <c r="J29" s="54"/>
      <c r="K29" s="54"/>
      <c r="L29" s="54"/>
      <c r="M29" s="54"/>
      <c r="N29" s="54"/>
      <c r="O29" s="54"/>
      <c r="P29" s="54"/>
      <c r="Q29" s="54">
        <f t="shared" si="4"/>
        <v>180189.23</v>
      </c>
      <c r="S29" s="64"/>
      <c r="T29" s="65"/>
    </row>
    <row r="30" spans="2:21" ht="34.5" customHeight="1" x14ac:dyDescent="0.45">
      <c r="B30" s="51" t="s">
        <v>19</v>
      </c>
      <c r="C30" s="52">
        <v>303250</v>
      </c>
      <c r="D30" s="53">
        <v>0</v>
      </c>
      <c r="E30" s="54">
        <v>0</v>
      </c>
      <c r="F30" s="54">
        <v>0</v>
      </c>
      <c r="G30" s="54">
        <v>0</v>
      </c>
      <c r="H30" s="54">
        <v>0</v>
      </c>
      <c r="I30" s="54">
        <v>31624</v>
      </c>
      <c r="J30" s="54"/>
      <c r="K30" s="54"/>
      <c r="L30" s="54"/>
      <c r="M30" s="54"/>
      <c r="N30" s="54"/>
      <c r="O30" s="54"/>
      <c r="P30" s="54"/>
      <c r="Q30" s="54">
        <f t="shared" si="4"/>
        <v>31624</v>
      </c>
      <c r="R30" s="16"/>
      <c r="S30" s="16"/>
      <c r="T30" s="16"/>
      <c r="U30" s="16"/>
    </row>
    <row r="31" spans="2:21" ht="35.25" customHeight="1" x14ac:dyDescent="0.45">
      <c r="B31" s="51" t="s">
        <v>20</v>
      </c>
      <c r="C31" s="52">
        <v>320000</v>
      </c>
      <c r="D31" s="53">
        <v>0</v>
      </c>
      <c r="E31" s="54">
        <v>0</v>
      </c>
      <c r="F31" s="54">
        <v>0</v>
      </c>
      <c r="G31" s="54">
        <v>6597.1</v>
      </c>
      <c r="H31" s="54">
        <v>50543.55</v>
      </c>
      <c r="I31" s="54">
        <v>0</v>
      </c>
      <c r="J31" s="54"/>
      <c r="K31" s="54"/>
      <c r="L31" s="54"/>
      <c r="M31" s="54"/>
      <c r="N31" s="54"/>
      <c r="O31" s="54"/>
      <c r="P31" s="54"/>
      <c r="Q31" s="54">
        <f t="shared" si="4"/>
        <v>57140.65</v>
      </c>
      <c r="T31" s="11"/>
    </row>
    <row r="32" spans="2:21" ht="30.75" customHeight="1" x14ac:dyDescent="0.45">
      <c r="B32" s="51" t="s">
        <v>21</v>
      </c>
      <c r="C32" s="52">
        <v>59045</v>
      </c>
      <c r="D32" s="53">
        <v>0</v>
      </c>
      <c r="E32" s="54">
        <v>0</v>
      </c>
      <c r="F32" s="54">
        <v>0</v>
      </c>
      <c r="G32" s="54">
        <v>0</v>
      </c>
      <c r="H32" s="54">
        <v>32444.639999999999</v>
      </c>
      <c r="I32" s="54">
        <v>0</v>
      </c>
      <c r="J32" s="54"/>
      <c r="K32" s="54"/>
      <c r="L32" s="54"/>
      <c r="M32" s="54"/>
      <c r="N32" s="54"/>
      <c r="O32" s="54"/>
      <c r="P32" s="54"/>
      <c r="Q32" s="54">
        <f t="shared" si="4"/>
        <v>32444.639999999999</v>
      </c>
      <c r="T32" s="11"/>
    </row>
    <row r="33" spans="2:20" ht="26.25" customHeight="1" x14ac:dyDescent="0.45">
      <c r="B33" s="51" t="s">
        <v>22</v>
      </c>
      <c r="C33" s="52">
        <v>210000</v>
      </c>
      <c r="D33" s="53">
        <v>0</v>
      </c>
      <c r="E33" s="54">
        <v>0</v>
      </c>
      <c r="F33" s="54">
        <v>0</v>
      </c>
      <c r="G33" s="54">
        <v>0</v>
      </c>
      <c r="H33" s="54">
        <v>0</v>
      </c>
      <c r="I33" s="54">
        <v>125634.6</v>
      </c>
      <c r="J33" s="54"/>
      <c r="K33" s="54"/>
      <c r="L33" s="54"/>
      <c r="M33" s="54"/>
      <c r="N33" s="54"/>
      <c r="O33" s="54"/>
      <c r="P33" s="54"/>
      <c r="Q33" s="54">
        <f t="shared" si="4"/>
        <v>125634.6</v>
      </c>
      <c r="T33" s="11"/>
    </row>
    <row r="34" spans="2:20" ht="28.5" customHeight="1" x14ac:dyDescent="0.45">
      <c r="B34" s="51" t="s">
        <v>23</v>
      </c>
      <c r="C34" s="52">
        <v>75240</v>
      </c>
      <c r="D34" s="53">
        <v>0</v>
      </c>
      <c r="E34" s="54">
        <v>0</v>
      </c>
      <c r="F34" s="54">
        <v>0</v>
      </c>
      <c r="G34" s="54">
        <v>849.6</v>
      </c>
      <c r="H34" s="54">
        <v>23540.32</v>
      </c>
      <c r="I34" s="54">
        <v>1994.13</v>
      </c>
      <c r="J34" s="54"/>
      <c r="K34" s="54"/>
      <c r="L34" s="54"/>
      <c r="M34" s="54"/>
      <c r="N34" s="54"/>
      <c r="O34" s="54"/>
      <c r="P34" s="54"/>
      <c r="Q34" s="54">
        <f t="shared" si="4"/>
        <v>26384.05</v>
      </c>
    </row>
    <row r="35" spans="2:20" ht="53.25" customHeight="1" x14ac:dyDescent="0.45">
      <c r="B35" s="56" t="s">
        <v>24</v>
      </c>
      <c r="C35" s="52">
        <v>5776070</v>
      </c>
      <c r="D35" s="53">
        <v>0</v>
      </c>
      <c r="E35" s="54">
        <v>0</v>
      </c>
      <c r="F35" s="54">
        <v>0</v>
      </c>
      <c r="G35" s="54">
        <v>1628.4</v>
      </c>
      <c r="H35" s="54">
        <v>1639853.4</v>
      </c>
      <c r="I35" s="54">
        <v>0</v>
      </c>
      <c r="J35" s="54"/>
      <c r="K35" s="54"/>
      <c r="L35" s="54"/>
      <c r="M35" s="54"/>
      <c r="N35" s="54"/>
      <c r="O35" s="54"/>
      <c r="P35" s="54"/>
      <c r="Q35" s="54">
        <f t="shared" si="4"/>
        <v>1641481.7999999998</v>
      </c>
    </row>
    <row r="36" spans="2:20" ht="55.5" customHeight="1" x14ac:dyDescent="0.45">
      <c r="B36" s="56" t="s">
        <v>115</v>
      </c>
      <c r="C36" s="52">
        <v>0</v>
      </c>
      <c r="D36" s="53">
        <v>0</v>
      </c>
      <c r="E36" s="54">
        <v>0</v>
      </c>
      <c r="F36" s="54">
        <v>0</v>
      </c>
      <c r="G36" s="54">
        <v>0</v>
      </c>
      <c r="H36" s="54">
        <v>0</v>
      </c>
      <c r="I36" s="54"/>
      <c r="J36" s="54"/>
      <c r="K36" s="54"/>
      <c r="L36" s="54"/>
      <c r="M36" s="54"/>
      <c r="N36" s="54"/>
      <c r="O36" s="54"/>
      <c r="P36" s="54"/>
      <c r="Q36" s="54">
        <f t="shared" si="4"/>
        <v>0</v>
      </c>
    </row>
    <row r="37" spans="2:20" ht="26.25" customHeight="1" x14ac:dyDescent="0.45">
      <c r="B37" s="51" t="s">
        <v>26</v>
      </c>
      <c r="C37" s="52">
        <v>1756895</v>
      </c>
      <c r="D37" s="53">
        <v>0</v>
      </c>
      <c r="E37" s="54">
        <v>0</v>
      </c>
      <c r="F37" s="54">
        <v>0</v>
      </c>
      <c r="G37" s="54">
        <v>385885.80000000005</v>
      </c>
      <c r="H37" s="54">
        <v>193359.34</v>
      </c>
      <c r="I37" s="54">
        <v>100107.68000000001</v>
      </c>
      <c r="J37" s="54"/>
      <c r="K37" s="54"/>
      <c r="L37" s="54"/>
      <c r="M37" s="54"/>
      <c r="N37" s="54"/>
      <c r="O37" s="54"/>
      <c r="P37" s="54"/>
      <c r="Q37" s="54">
        <f t="shared" si="4"/>
        <v>679352.82000000007</v>
      </c>
    </row>
    <row r="38" spans="2:20" ht="27" customHeight="1" x14ac:dyDescent="0.45">
      <c r="B38" s="47" t="s">
        <v>27</v>
      </c>
      <c r="C38" s="48">
        <f>+C39+C40+C41+C42+C43+C44+C45+C46</f>
        <v>1200000</v>
      </c>
      <c r="D38" s="48">
        <f t="shared" ref="D38:E38" si="8">+D39+D40+D41+D42+D43+D44+D45+D46</f>
        <v>0</v>
      </c>
      <c r="E38" s="48">
        <f t="shared" si="8"/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f t="shared" si="4"/>
        <v>0</v>
      </c>
    </row>
    <row r="39" spans="2:20" ht="34.5" customHeight="1" x14ac:dyDescent="0.45">
      <c r="B39" s="51" t="s">
        <v>28</v>
      </c>
      <c r="C39" s="52">
        <v>1200000</v>
      </c>
      <c r="D39" s="53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f t="shared" si="4"/>
        <v>0</v>
      </c>
    </row>
    <row r="40" spans="2:20" ht="30.75" customHeight="1" x14ac:dyDescent="0.45">
      <c r="B40" s="56" t="s">
        <v>29</v>
      </c>
      <c r="C40" s="52">
        <v>0</v>
      </c>
      <c r="D40" s="53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f t="shared" si="4"/>
        <v>0</v>
      </c>
    </row>
    <row r="41" spans="2:20" ht="30.75" customHeight="1" x14ac:dyDescent="0.45">
      <c r="B41" s="56" t="s">
        <v>30</v>
      </c>
      <c r="C41" s="52">
        <v>0</v>
      </c>
      <c r="D41" s="53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f t="shared" si="4"/>
        <v>0</v>
      </c>
    </row>
    <row r="42" spans="2:20" ht="56.25" customHeight="1" x14ac:dyDescent="0.45">
      <c r="B42" s="56" t="s">
        <v>31</v>
      </c>
      <c r="C42" s="52">
        <v>0</v>
      </c>
      <c r="D42" s="53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f t="shared" si="4"/>
        <v>0</v>
      </c>
    </row>
    <row r="43" spans="2:20" ht="30" customHeight="1" x14ac:dyDescent="0.45">
      <c r="B43" s="56" t="s">
        <v>32</v>
      </c>
      <c r="C43" s="52">
        <v>0</v>
      </c>
      <c r="D43" s="53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f t="shared" si="4"/>
        <v>0</v>
      </c>
    </row>
    <row r="44" spans="2:20" ht="25.5" customHeight="1" x14ac:dyDescent="0.45">
      <c r="B44" s="51" t="s">
        <v>33</v>
      </c>
      <c r="C44" s="52">
        <v>0</v>
      </c>
      <c r="D44" s="53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f t="shared" si="4"/>
        <v>0</v>
      </c>
    </row>
    <row r="45" spans="2:20" ht="30" customHeight="1" x14ac:dyDescent="0.45">
      <c r="B45" s="51" t="s">
        <v>34</v>
      </c>
      <c r="C45" s="52">
        <v>0</v>
      </c>
      <c r="D45" s="53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f t="shared" si="4"/>
        <v>0</v>
      </c>
    </row>
    <row r="46" spans="2:20" ht="29.25" customHeight="1" x14ac:dyDescent="0.45">
      <c r="B46" s="56" t="s">
        <v>35</v>
      </c>
      <c r="C46" s="52">
        <v>0</v>
      </c>
      <c r="D46" s="53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f t="shared" si="4"/>
        <v>0</v>
      </c>
    </row>
    <row r="47" spans="2:20" ht="28.5" x14ac:dyDescent="0.45">
      <c r="B47" s="47" t="s">
        <v>36</v>
      </c>
      <c r="C47" s="48">
        <f>+C48+C49+C50+C51+C52+C53</f>
        <v>0</v>
      </c>
      <c r="D47" s="48">
        <f t="shared" ref="D47:E47" si="9">+D48+D49+D50+D51+D52+D53</f>
        <v>0</v>
      </c>
      <c r="E47" s="48">
        <f t="shared" si="9"/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f t="shared" si="4"/>
        <v>0</v>
      </c>
    </row>
    <row r="48" spans="2:20" ht="30" customHeight="1" x14ac:dyDescent="0.45">
      <c r="B48" s="51" t="s">
        <v>37</v>
      </c>
      <c r="C48" s="52">
        <v>0</v>
      </c>
      <c r="D48" s="53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f t="shared" si="4"/>
        <v>0</v>
      </c>
    </row>
    <row r="49" spans="2:17" ht="33.75" customHeight="1" x14ac:dyDescent="0.45">
      <c r="B49" s="56" t="s">
        <v>38</v>
      </c>
      <c r="C49" s="52">
        <v>0</v>
      </c>
      <c r="D49" s="53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f t="shared" si="4"/>
        <v>0</v>
      </c>
    </row>
    <row r="50" spans="2:17" ht="33" customHeight="1" x14ac:dyDescent="0.45">
      <c r="B50" s="56" t="s">
        <v>39</v>
      </c>
      <c r="C50" s="52">
        <v>0</v>
      </c>
      <c r="D50" s="53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f t="shared" si="4"/>
        <v>0</v>
      </c>
    </row>
    <row r="51" spans="2:17" ht="54" customHeight="1" x14ac:dyDescent="0.45">
      <c r="B51" s="56" t="s">
        <v>40</v>
      </c>
      <c r="C51" s="52">
        <v>0</v>
      </c>
      <c r="D51" s="53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f t="shared" si="4"/>
        <v>0</v>
      </c>
    </row>
    <row r="52" spans="2:17" ht="25.5" customHeight="1" x14ac:dyDescent="0.45">
      <c r="B52" s="56" t="s">
        <v>41</v>
      </c>
      <c r="C52" s="52">
        <v>0</v>
      </c>
      <c r="D52" s="53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f t="shared" si="4"/>
        <v>0</v>
      </c>
    </row>
    <row r="53" spans="2:17" ht="36.75" customHeight="1" x14ac:dyDescent="0.45">
      <c r="B53" s="56" t="s">
        <v>42</v>
      </c>
      <c r="C53" s="52">
        <v>0</v>
      </c>
      <c r="D53" s="53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f t="shared" si="4"/>
        <v>0</v>
      </c>
    </row>
    <row r="54" spans="2:17" ht="30.75" customHeight="1" x14ac:dyDescent="0.45">
      <c r="B54" s="47" t="s">
        <v>43</v>
      </c>
      <c r="C54" s="48">
        <f>+C55+C56+C57+C58+C59+C60+C61+C62+C63</f>
        <v>4342000</v>
      </c>
      <c r="D54" s="48">
        <f t="shared" ref="D54:Q54" si="10">+D55+D56+D57+D58+D59+D60+D61+D62+D63</f>
        <v>0</v>
      </c>
      <c r="E54" s="48">
        <f t="shared" si="10"/>
        <v>0</v>
      </c>
      <c r="F54" s="48">
        <f t="shared" si="10"/>
        <v>0</v>
      </c>
      <c r="G54" s="48">
        <f t="shared" si="10"/>
        <v>117280</v>
      </c>
      <c r="H54" s="48">
        <f t="shared" si="10"/>
        <v>52769.599999999999</v>
      </c>
      <c r="I54" s="48">
        <f t="shared" si="10"/>
        <v>59641.919999999998</v>
      </c>
      <c r="J54" s="48">
        <f t="shared" si="10"/>
        <v>0</v>
      </c>
      <c r="K54" s="48">
        <f t="shared" si="10"/>
        <v>0</v>
      </c>
      <c r="L54" s="48">
        <f t="shared" si="10"/>
        <v>0</v>
      </c>
      <c r="M54" s="48">
        <f t="shared" si="10"/>
        <v>0</v>
      </c>
      <c r="N54" s="48">
        <f t="shared" si="10"/>
        <v>0</v>
      </c>
      <c r="O54" s="48">
        <f>+O55+O56+O57+O58+O59+O60+O61+O62+O63</f>
        <v>0</v>
      </c>
      <c r="P54" s="48">
        <f t="shared" si="10"/>
        <v>0</v>
      </c>
      <c r="Q54" s="48">
        <f t="shared" si="10"/>
        <v>229691.52000000002</v>
      </c>
    </row>
    <row r="55" spans="2:17" ht="31.5" customHeight="1" x14ac:dyDescent="0.45">
      <c r="B55" s="51" t="s">
        <v>44</v>
      </c>
      <c r="C55" s="52">
        <v>3249100</v>
      </c>
      <c r="D55" s="53">
        <v>0</v>
      </c>
      <c r="E55" s="54">
        <v>0</v>
      </c>
      <c r="F55" s="54">
        <v>0</v>
      </c>
      <c r="G55" s="54">
        <v>117280</v>
      </c>
      <c r="H55" s="54">
        <v>11587.6</v>
      </c>
      <c r="I55" s="54">
        <v>59641.919999999998</v>
      </c>
      <c r="J55" s="54"/>
      <c r="K55" s="54"/>
      <c r="L55" s="54"/>
      <c r="M55" s="54"/>
      <c r="N55" s="54"/>
      <c r="O55" s="54"/>
      <c r="P55" s="54"/>
      <c r="Q55" s="57">
        <f t="shared" si="4"/>
        <v>188509.52000000002</v>
      </c>
    </row>
    <row r="56" spans="2:17" ht="54.75" customHeight="1" x14ac:dyDescent="0.45">
      <c r="B56" s="56" t="s">
        <v>45</v>
      </c>
      <c r="C56" s="52">
        <v>400382</v>
      </c>
      <c r="D56" s="53">
        <v>0</v>
      </c>
      <c r="E56" s="54">
        <v>0</v>
      </c>
      <c r="F56" s="54">
        <v>0</v>
      </c>
      <c r="G56" s="54">
        <v>0</v>
      </c>
      <c r="H56" s="54">
        <v>37760</v>
      </c>
      <c r="I56" s="54">
        <v>0</v>
      </c>
      <c r="J56" s="54"/>
      <c r="K56" s="54"/>
      <c r="L56" s="54"/>
      <c r="M56" s="54"/>
      <c r="N56" s="54"/>
      <c r="O56" s="54"/>
      <c r="P56" s="54"/>
      <c r="Q56" s="57">
        <f t="shared" si="4"/>
        <v>37760</v>
      </c>
    </row>
    <row r="57" spans="2:17" ht="34.5" customHeight="1" x14ac:dyDescent="0.45">
      <c r="B57" s="56" t="s">
        <v>46</v>
      </c>
      <c r="C57" s="52">
        <v>41500</v>
      </c>
      <c r="D57" s="53">
        <v>0</v>
      </c>
      <c r="E57" s="54">
        <v>0</v>
      </c>
      <c r="F57" s="54">
        <v>0</v>
      </c>
      <c r="G57" s="54">
        <v>0</v>
      </c>
      <c r="H57" s="54">
        <v>0</v>
      </c>
      <c r="I57" s="54"/>
      <c r="J57" s="54"/>
      <c r="K57" s="54"/>
      <c r="L57" s="54"/>
      <c r="M57" s="54"/>
      <c r="N57" s="54"/>
      <c r="O57" s="54"/>
      <c r="P57" s="54"/>
      <c r="Q57" s="57">
        <f t="shared" si="4"/>
        <v>0</v>
      </c>
    </row>
    <row r="58" spans="2:17" ht="63" customHeight="1" x14ac:dyDescent="0.45">
      <c r="B58" s="56" t="s">
        <v>47</v>
      </c>
      <c r="C58" s="52">
        <v>0</v>
      </c>
      <c r="D58" s="53">
        <v>0</v>
      </c>
      <c r="E58" s="54">
        <v>0</v>
      </c>
      <c r="F58" s="54">
        <v>0</v>
      </c>
      <c r="G58" s="54">
        <v>0</v>
      </c>
      <c r="H58" s="54">
        <v>0</v>
      </c>
      <c r="I58" s="54"/>
      <c r="J58" s="54"/>
      <c r="K58" s="54"/>
      <c r="L58" s="54"/>
      <c r="M58" s="54"/>
      <c r="N58" s="54"/>
      <c r="O58" s="54"/>
      <c r="P58" s="54"/>
      <c r="Q58" s="57">
        <f t="shared" si="4"/>
        <v>0</v>
      </c>
    </row>
    <row r="59" spans="2:17" ht="31.5" customHeight="1" x14ac:dyDescent="0.45">
      <c r="B59" s="56" t="s">
        <v>48</v>
      </c>
      <c r="C59" s="52">
        <v>377510</v>
      </c>
      <c r="D59" s="53">
        <v>0</v>
      </c>
      <c r="E59" s="54">
        <v>0</v>
      </c>
      <c r="F59" s="54">
        <v>0</v>
      </c>
      <c r="G59" s="54">
        <v>0</v>
      </c>
      <c r="H59" s="54">
        <v>3422</v>
      </c>
      <c r="I59" s="54">
        <v>0</v>
      </c>
      <c r="J59" s="54"/>
      <c r="K59" s="54"/>
      <c r="L59" s="54"/>
      <c r="M59" s="54"/>
      <c r="N59" s="54"/>
      <c r="O59" s="54"/>
      <c r="P59" s="54"/>
      <c r="Q59" s="57">
        <f t="shared" si="4"/>
        <v>3422</v>
      </c>
    </row>
    <row r="60" spans="2:17" ht="27" customHeight="1" x14ac:dyDescent="0.45">
      <c r="B60" s="51" t="s">
        <v>49</v>
      </c>
      <c r="C60" s="52">
        <v>253400</v>
      </c>
      <c r="D60" s="53">
        <v>0</v>
      </c>
      <c r="E60" s="54">
        <v>0</v>
      </c>
      <c r="F60" s="54">
        <v>0</v>
      </c>
      <c r="G60" s="54">
        <v>0</v>
      </c>
      <c r="H60" s="54">
        <v>0</v>
      </c>
      <c r="I60" s="54"/>
      <c r="J60" s="54"/>
      <c r="K60" s="54"/>
      <c r="L60" s="54"/>
      <c r="M60" s="54"/>
      <c r="N60" s="54"/>
      <c r="O60" s="54"/>
      <c r="P60" s="54"/>
      <c r="Q60" s="57">
        <f t="shared" si="4"/>
        <v>0</v>
      </c>
    </row>
    <row r="61" spans="2:17" ht="30" customHeight="1" x14ac:dyDescent="0.45">
      <c r="B61" s="51" t="s">
        <v>50</v>
      </c>
      <c r="C61" s="52">
        <v>0</v>
      </c>
      <c r="D61" s="53">
        <v>0</v>
      </c>
      <c r="E61" s="54">
        <v>0</v>
      </c>
      <c r="F61" s="54">
        <v>0</v>
      </c>
      <c r="G61" s="54">
        <v>0</v>
      </c>
      <c r="H61" s="54">
        <v>0</v>
      </c>
      <c r="I61" s="54"/>
      <c r="J61" s="54"/>
      <c r="K61" s="54"/>
      <c r="L61" s="54"/>
      <c r="M61" s="54"/>
      <c r="N61" s="54"/>
      <c r="O61" s="54"/>
      <c r="P61" s="54"/>
      <c r="Q61" s="57">
        <f t="shared" si="4"/>
        <v>0</v>
      </c>
    </row>
    <row r="62" spans="2:17" ht="31.5" customHeight="1" x14ac:dyDescent="0.45">
      <c r="B62" s="51" t="s">
        <v>51</v>
      </c>
      <c r="C62" s="52">
        <v>10000</v>
      </c>
      <c r="D62" s="53">
        <v>0</v>
      </c>
      <c r="E62" s="54">
        <v>0</v>
      </c>
      <c r="F62" s="54">
        <v>0</v>
      </c>
      <c r="G62" s="54">
        <v>0</v>
      </c>
      <c r="H62" s="54">
        <v>0</v>
      </c>
      <c r="I62" s="54"/>
      <c r="J62" s="54"/>
      <c r="K62" s="54"/>
      <c r="L62" s="54"/>
      <c r="M62" s="54"/>
      <c r="N62" s="54"/>
      <c r="O62" s="54"/>
      <c r="P62" s="54"/>
      <c r="Q62" s="57">
        <f t="shared" si="4"/>
        <v>0</v>
      </c>
    </row>
    <row r="63" spans="2:17" ht="57" customHeight="1" x14ac:dyDescent="0.45">
      <c r="B63" s="56" t="s">
        <v>52</v>
      </c>
      <c r="C63" s="52">
        <v>10108</v>
      </c>
      <c r="D63" s="53">
        <v>0</v>
      </c>
      <c r="E63" s="54">
        <v>0</v>
      </c>
      <c r="F63" s="54">
        <v>0</v>
      </c>
      <c r="G63" s="54">
        <v>0</v>
      </c>
      <c r="H63" s="54">
        <v>0</v>
      </c>
      <c r="I63" s="54"/>
      <c r="J63" s="54"/>
      <c r="K63" s="54"/>
      <c r="L63" s="54"/>
      <c r="M63" s="54"/>
      <c r="N63" s="54"/>
      <c r="O63" s="54"/>
      <c r="P63" s="54"/>
      <c r="Q63" s="57">
        <f t="shared" si="4"/>
        <v>0</v>
      </c>
    </row>
    <row r="64" spans="2:17" ht="27.75" customHeight="1" x14ac:dyDescent="0.45">
      <c r="B64" s="47" t="s">
        <v>53</v>
      </c>
      <c r="C64" s="48">
        <f>+C65+C66+C67+C68</f>
        <v>100000</v>
      </c>
      <c r="D64" s="49">
        <f>+D65+D66+D67+D68</f>
        <v>0</v>
      </c>
      <c r="E64" s="49">
        <f>+E65+E66+E67+E68</f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f>+N65+N66+N67+N68</f>
        <v>0</v>
      </c>
      <c r="O64" s="50">
        <f>+O65+O66+O67+O68+O69+O70+O71+O72+O73</f>
        <v>0</v>
      </c>
      <c r="P64" s="50">
        <f>+P65+P66+P67+P68+P69+P70+P71+P72+P73</f>
        <v>0</v>
      </c>
      <c r="Q64" s="58">
        <f t="shared" si="4"/>
        <v>0</v>
      </c>
    </row>
    <row r="65" spans="2:17" ht="27.75" customHeight="1" x14ac:dyDescent="0.45">
      <c r="B65" s="51" t="s">
        <v>54</v>
      </c>
      <c r="C65" s="52">
        <v>100000</v>
      </c>
      <c r="D65" s="53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  <c r="Q65" s="54">
        <f t="shared" si="4"/>
        <v>0</v>
      </c>
    </row>
    <row r="66" spans="2:17" ht="28.5" customHeight="1" x14ac:dyDescent="0.45">
      <c r="B66" s="51" t="s">
        <v>55</v>
      </c>
      <c r="C66" s="53">
        <v>0</v>
      </c>
      <c r="D66" s="53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/>
      <c r="P66" s="54"/>
      <c r="Q66" s="54">
        <f t="shared" si="4"/>
        <v>0</v>
      </c>
    </row>
    <row r="67" spans="2:17" ht="28.5" x14ac:dyDescent="0.45">
      <c r="B67" s="51" t="s">
        <v>56</v>
      </c>
      <c r="C67" s="53">
        <v>0</v>
      </c>
      <c r="D67" s="53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f t="shared" si="4"/>
        <v>0</v>
      </c>
    </row>
    <row r="68" spans="2:17" ht="60.75" customHeight="1" x14ac:dyDescent="0.45">
      <c r="B68" s="56" t="s">
        <v>57</v>
      </c>
      <c r="C68" s="53">
        <v>0</v>
      </c>
      <c r="D68" s="53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f t="shared" si="4"/>
        <v>0</v>
      </c>
    </row>
    <row r="69" spans="2:17" ht="56.25" customHeight="1" x14ac:dyDescent="0.45">
      <c r="B69" s="59" t="s">
        <v>58</v>
      </c>
      <c r="C69" s="49">
        <f>+C70+C71</f>
        <v>0</v>
      </c>
      <c r="D69" s="49">
        <f>+D70+D71</f>
        <v>0</v>
      </c>
      <c r="E69" s="50">
        <f t="shared" ref="E69" si="11">+E70+E71</f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f t="shared" si="4"/>
        <v>0</v>
      </c>
    </row>
    <row r="70" spans="2:17" ht="27" customHeight="1" x14ac:dyDescent="0.45">
      <c r="B70" s="51" t="s">
        <v>59</v>
      </c>
      <c r="C70" s="53">
        <v>0</v>
      </c>
      <c r="D70" s="53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f t="shared" si="4"/>
        <v>0</v>
      </c>
    </row>
    <row r="71" spans="2:17" ht="55.5" customHeight="1" x14ac:dyDescent="0.45">
      <c r="B71" s="56" t="s">
        <v>60</v>
      </c>
      <c r="C71" s="53">
        <v>0</v>
      </c>
      <c r="D71" s="53"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f t="shared" si="4"/>
        <v>0</v>
      </c>
    </row>
    <row r="72" spans="2:17" ht="30.75" customHeight="1" x14ac:dyDescent="0.45">
      <c r="B72" s="47" t="s">
        <v>61</v>
      </c>
      <c r="C72" s="49">
        <f>+C73+C74+C75</f>
        <v>0</v>
      </c>
      <c r="D72" s="49">
        <f>+D73+D74+D75</f>
        <v>0</v>
      </c>
      <c r="E72" s="54">
        <f t="shared" ref="E72" si="12">+E73+E74+E75</f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f t="shared" si="4"/>
        <v>0</v>
      </c>
    </row>
    <row r="73" spans="2:17" ht="25.5" customHeight="1" x14ac:dyDescent="0.45">
      <c r="B73" s="51" t="s">
        <v>62</v>
      </c>
      <c r="C73" s="53">
        <v>0</v>
      </c>
      <c r="D73" s="53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f t="shared" si="4"/>
        <v>0</v>
      </c>
    </row>
    <row r="74" spans="2:17" ht="23.25" customHeight="1" x14ac:dyDescent="0.45">
      <c r="B74" s="51" t="s">
        <v>63</v>
      </c>
      <c r="C74" s="53">
        <v>0</v>
      </c>
      <c r="D74" s="53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f t="shared" si="4"/>
        <v>0</v>
      </c>
    </row>
    <row r="75" spans="2:17" ht="57" customHeight="1" x14ac:dyDescent="0.45">
      <c r="B75" s="56" t="s">
        <v>64</v>
      </c>
      <c r="C75" s="53">
        <v>0</v>
      </c>
      <c r="D75" s="53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f t="shared" si="4"/>
        <v>0</v>
      </c>
    </row>
    <row r="76" spans="2:17" ht="22.5" customHeight="1" x14ac:dyDescent="0.45">
      <c r="B76" s="44" t="s">
        <v>67</v>
      </c>
      <c r="C76" s="46">
        <f>+C77+C80</f>
        <v>0</v>
      </c>
      <c r="D76" s="46">
        <f>+D77+D80+D83</f>
        <v>0</v>
      </c>
      <c r="E76" s="60">
        <f t="shared" ref="E76" si="13">+E77+E80+E83</f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f t="shared" si="4"/>
        <v>0</v>
      </c>
    </row>
    <row r="77" spans="2:17" ht="28.5" customHeight="1" x14ac:dyDescent="0.45">
      <c r="B77" s="47" t="s">
        <v>68</v>
      </c>
      <c r="C77" s="49">
        <f>+C78+C79</f>
        <v>0</v>
      </c>
      <c r="D77" s="49">
        <f>+D78+D79</f>
        <v>0</v>
      </c>
      <c r="E77" s="50">
        <f t="shared" ref="E77" si="14">+E78+E79</f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f t="shared" si="4"/>
        <v>0</v>
      </c>
    </row>
    <row r="78" spans="2:17" ht="25.5" customHeight="1" x14ac:dyDescent="0.45">
      <c r="B78" s="51" t="s">
        <v>69</v>
      </c>
      <c r="C78" s="53">
        <v>0</v>
      </c>
      <c r="D78" s="53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f t="shared" ref="Q78:Q84" si="15">+E78+F78+G78+H78+I78+J78+K78+L78+M78+N78+O78+P78</f>
        <v>0</v>
      </c>
    </row>
    <row r="79" spans="2:17" ht="27" customHeight="1" x14ac:dyDescent="0.45">
      <c r="B79" s="51" t="s">
        <v>70</v>
      </c>
      <c r="C79" s="53">
        <v>0</v>
      </c>
      <c r="D79" s="53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f t="shared" si="15"/>
        <v>0</v>
      </c>
    </row>
    <row r="80" spans="2:17" ht="27" customHeight="1" x14ac:dyDescent="0.45">
      <c r="B80" s="47" t="s">
        <v>71</v>
      </c>
      <c r="C80" s="49">
        <f>+C81+C82</f>
        <v>0</v>
      </c>
      <c r="D80" s="49">
        <f>+D81+D82</f>
        <v>0</v>
      </c>
      <c r="E80" s="54">
        <f t="shared" ref="E80:P80" si="16">+E81+E82</f>
        <v>0</v>
      </c>
      <c r="F80" s="54">
        <f t="shared" si="16"/>
        <v>0</v>
      </c>
      <c r="G80" s="54">
        <f t="shared" si="16"/>
        <v>0</v>
      </c>
      <c r="H80" s="54">
        <f t="shared" si="16"/>
        <v>0</v>
      </c>
      <c r="I80" s="54">
        <f t="shared" si="16"/>
        <v>0</v>
      </c>
      <c r="J80" s="54">
        <f t="shared" si="16"/>
        <v>0</v>
      </c>
      <c r="K80" s="54">
        <f t="shared" si="16"/>
        <v>0</v>
      </c>
      <c r="L80" s="54">
        <f t="shared" si="16"/>
        <v>0</v>
      </c>
      <c r="M80" s="54">
        <f t="shared" si="16"/>
        <v>0</v>
      </c>
      <c r="N80" s="54">
        <f t="shared" si="16"/>
        <v>0</v>
      </c>
      <c r="O80" s="54">
        <f t="shared" si="16"/>
        <v>0</v>
      </c>
      <c r="P80" s="54">
        <f t="shared" si="16"/>
        <v>0</v>
      </c>
      <c r="Q80" s="54">
        <f t="shared" si="15"/>
        <v>0</v>
      </c>
    </row>
    <row r="81" spans="2:17" ht="21" customHeight="1" x14ac:dyDescent="0.45">
      <c r="B81" s="51" t="s">
        <v>72</v>
      </c>
      <c r="C81" s="53">
        <v>0</v>
      </c>
      <c r="D81" s="53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f t="shared" si="15"/>
        <v>0</v>
      </c>
    </row>
    <row r="82" spans="2:17" ht="26.25" customHeight="1" x14ac:dyDescent="0.45">
      <c r="B82" s="51" t="s">
        <v>73</v>
      </c>
      <c r="C82" s="53">
        <v>0</v>
      </c>
      <c r="D82" s="53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f t="shared" si="15"/>
        <v>0</v>
      </c>
    </row>
    <row r="83" spans="2:17" ht="24.75" customHeight="1" x14ac:dyDescent="0.45">
      <c r="B83" s="47" t="s">
        <v>74</v>
      </c>
      <c r="C83" s="49">
        <f>+C84</f>
        <v>0</v>
      </c>
      <c r="D83" s="49">
        <f>+D84</f>
        <v>0</v>
      </c>
      <c r="E83" s="50">
        <f t="shared" ref="E83:P83" si="17">+E84</f>
        <v>0</v>
      </c>
      <c r="F83" s="50">
        <f t="shared" si="17"/>
        <v>0</v>
      </c>
      <c r="G83" s="50">
        <f t="shared" si="17"/>
        <v>0</v>
      </c>
      <c r="H83" s="50">
        <f t="shared" si="17"/>
        <v>0</v>
      </c>
      <c r="I83" s="50">
        <f t="shared" si="17"/>
        <v>0</v>
      </c>
      <c r="J83" s="50">
        <f t="shared" si="17"/>
        <v>0</v>
      </c>
      <c r="K83" s="50">
        <f t="shared" si="17"/>
        <v>0</v>
      </c>
      <c r="L83" s="50">
        <f t="shared" si="17"/>
        <v>0</v>
      </c>
      <c r="M83" s="50">
        <f t="shared" si="17"/>
        <v>0</v>
      </c>
      <c r="N83" s="50">
        <f t="shared" si="17"/>
        <v>0</v>
      </c>
      <c r="O83" s="50">
        <f t="shared" si="17"/>
        <v>0</v>
      </c>
      <c r="P83" s="50">
        <f t="shared" si="17"/>
        <v>0</v>
      </c>
      <c r="Q83" s="50">
        <f t="shared" si="15"/>
        <v>0</v>
      </c>
    </row>
    <row r="84" spans="2:17" ht="29.25" customHeight="1" x14ac:dyDescent="0.45">
      <c r="B84" s="51" t="s">
        <v>75</v>
      </c>
      <c r="C84" s="53">
        <v>0</v>
      </c>
      <c r="D84" s="53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f t="shared" si="15"/>
        <v>0</v>
      </c>
    </row>
    <row r="85" spans="2:17" ht="28.5" x14ac:dyDescent="0.45">
      <c r="B85" s="61" t="s">
        <v>65</v>
      </c>
      <c r="C85" s="62">
        <f>+C76+C11</f>
        <v>191121879</v>
      </c>
      <c r="D85" s="62">
        <f>+D76+D11</f>
        <v>0</v>
      </c>
      <c r="E85" s="62">
        <f>+E76+E11</f>
        <v>8118936.0099999998</v>
      </c>
      <c r="F85" s="62">
        <f>+F76+F11</f>
        <v>10932784.92</v>
      </c>
      <c r="G85" s="62">
        <f t="shared" ref="G85:P85" si="18">+G76+G11</f>
        <v>10041727.189999999</v>
      </c>
      <c r="H85" s="62">
        <f t="shared" si="18"/>
        <v>3956646.7199999997</v>
      </c>
      <c r="I85" s="62">
        <f t="shared" si="18"/>
        <v>26330938.159999996</v>
      </c>
      <c r="J85" s="62">
        <f t="shared" si="18"/>
        <v>0</v>
      </c>
      <c r="K85" s="62">
        <f t="shared" si="18"/>
        <v>0</v>
      </c>
      <c r="L85" s="62">
        <f t="shared" si="18"/>
        <v>0</v>
      </c>
      <c r="M85" s="62">
        <f t="shared" si="18"/>
        <v>0</v>
      </c>
      <c r="N85" s="62">
        <f t="shared" si="18"/>
        <v>0</v>
      </c>
      <c r="O85" s="62">
        <f>+O76+O11</f>
        <v>0</v>
      </c>
      <c r="P85" s="62">
        <f t="shared" si="18"/>
        <v>0</v>
      </c>
      <c r="Q85" s="62">
        <f>+Q76+Q11</f>
        <v>59381032.999999993</v>
      </c>
    </row>
    <row r="86" spans="2:17" ht="28.5" x14ac:dyDescent="0.45">
      <c r="B86" s="63" t="s">
        <v>113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2:17" ht="33" customHeight="1" x14ac:dyDescent="0.45">
      <c r="B87" s="63"/>
      <c r="C87" s="63"/>
      <c r="D87" s="63"/>
      <c r="E87" s="54"/>
      <c r="F87" s="54"/>
      <c r="G87" s="54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2:17" ht="65.25" customHeight="1" x14ac:dyDescent="0.45"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2:17" ht="17.25" customHeight="1" x14ac:dyDescent="0.45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2:17" ht="17.25" customHeight="1" x14ac:dyDescent="0.45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2:17" ht="17.25" customHeight="1" x14ac:dyDescent="0.45"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2:17" ht="21" customHeight="1" x14ac:dyDescent="0.45">
      <c r="B92" s="63"/>
      <c r="C92" s="63"/>
      <c r="D92" s="63"/>
      <c r="E92" s="5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2:17" ht="17.25" customHeight="1" x14ac:dyDescent="0.45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2:17" ht="17.25" customHeight="1" x14ac:dyDescent="0.45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2:17" ht="17.25" customHeight="1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ht="18.75" x14ac:dyDescent="0.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ht="18.75" x14ac:dyDescent="0.3">
      <c r="B97" s="6"/>
      <c r="C97" s="6"/>
      <c r="D97" s="6"/>
      <c r="E97" s="17"/>
      <c r="F97" s="17"/>
      <c r="G97" s="17"/>
      <c r="H97" s="17"/>
      <c r="I97" s="17"/>
      <c r="J97" s="6"/>
      <c r="K97" s="6"/>
      <c r="L97" s="6"/>
      <c r="M97" s="6"/>
      <c r="N97" s="6"/>
      <c r="O97" s="6"/>
      <c r="P97" s="6"/>
      <c r="Q97" s="17"/>
    </row>
    <row r="98" spans="2:17" ht="18.75" x14ac:dyDescent="0.3">
      <c r="B98" s="6"/>
      <c r="C98" s="6"/>
      <c r="D98" s="6"/>
      <c r="E98" s="6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7"/>
    </row>
    <row r="99" spans="2:17" s="6" customFormat="1" ht="22.5" x14ac:dyDescent="0.3">
      <c r="B99" s="96" t="s">
        <v>111</v>
      </c>
      <c r="C99" s="96"/>
      <c r="D99" s="90" t="s">
        <v>117</v>
      </c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2:17" s="6" customFormat="1" ht="22.5" x14ac:dyDescent="0.3">
      <c r="B100" s="96" t="s">
        <v>119</v>
      </c>
      <c r="C100" s="96"/>
      <c r="D100" s="90" t="s">
        <v>118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2:17" s="6" customFormat="1" ht="22.5" x14ac:dyDescent="0.3">
      <c r="B101" s="96" t="s">
        <v>112</v>
      </c>
      <c r="C101" s="96"/>
      <c r="D101" s="90" t="s">
        <v>114</v>
      </c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2:17" s="6" customFormat="1" ht="18.75" x14ac:dyDescent="0.3"/>
    <row r="103" spans="2:17" s="6" customFormat="1" ht="18.75" x14ac:dyDescent="0.3"/>
    <row r="104" spans="2:17" s="6" customFormat="1" ht="18.75" x14ac:dyDescent="0.3"/>
    <row r="105" spans="2:17" s="6" customFormat="1" ht="18.75" x14ac:dyDescent="0.3"/>
    <row r="106" spans="2:17" s="6" customFormat="1" ht="18.75" x14ac:dyDescent="0.3"/>
    <row r="107" spans="2:17" s="6" customFormat="1" ht="22.5" x14ac:dyDescent="0.3">
      <c r="B107" s="91" t="s">
        <v>120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 s="6" customFormat="1" ht="23.25" x14ac:dyDescent="0.35">
      <c r="B108" s="92" t="s">
        <v>121</v>
      </c>
      <c r="C108" s="92"/>
      <c r="D108" s="92"/>
      <c r="E108" s="92"/>
      <c r="F108" s="93"/>
      <c r="G108" s="94"/>
      <c r="H108" s="94"/>
      <c r="I108" s="94"/>
      <c r="J108" s="93"/>
      <c r="K108" s="93"/>
      <c r="L108" s="93"/>
      <c r="M108" s="93"/>
      <c r="N108" s="93"/>
      <c r="O108" s="93"/>
      <c r="P108" s="93"/>
      <c r="Q108" s="93"/>
    </row>
    <row r="109" spans="2:17" s="6" customFormat="1" ht="33.75" customHeight="1" x14ac:dyDescent="0.35">
      <c r="B109" s="92" t="s">
        <v>122</v>
      </c>
      <c r="C109" s="92"/>
      <c r="D109" s="92"/>
      <c r="E109" s="92"/>
      <c r="F109" s="95"/>
      <c r="G109" s="94"/>
      <c r="H109" s="94"/>
      <c r="I109" s="94"/>
      <c r="J109" s="93"/>
      <c r="K109" s="93"/>
      <c r="L109" s="93"/>
      <c r="M109" s="93"/>
      <c r="N109" s="93"/>
      <c r="O109" s="93"/>
      <c r="P109" s="93"/>
      <c r="Q109" s="93"/>
    </row>
    <row r="110" spans="2:17" ht="18.75" x14ac:dyDescent="0.3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2:17" ht="18.75" x14ac:dyDescent="0.3">
      <c r="C111" s="14"/>
      <c r="D111" s="14"/>
      <c r="E111" s="14"/>
      <c r="F111" s="14"/>
      <c r="G111" s="14"/>
      <c r="H111" s="14"/>
      <c r="I111" s="6"/>
      <c r="J111" s="6"/>
      <c r="K111" s="6"/>
      <c r="L111" s="6"/>
      <c r="M111" s="6"/>
      <c r="N111" s="6"/>
      <c r="O111" s="6"/>
      <c r="P111" s="6"/>
      <c r="Q111" s="6"/>
    </row>
    <row r="112" spans="2:17" ht="18.75" x14ac:dyDescent="0.3">
      <c r="C112" s="14"/>
      <c r="D112" s="14"/>
      <c r="E112" s="14"/>
      <c r="F112" s="14"/>
      <c r="G112" s="14"/>
      <c r="H112" s="14"/>
      <c r="I112" s="6"/>
      <c r="J112" s="6"/>
      <c r="K112" s="6"/>
      <c r="L112" s="6"/>
      <c r="M112" s="6"/>
      <c r="N112" s="6"/>
      <c r="O112" s="6"/>
      <c r="P112" s="6"/>
      <c r="Q112" s="6"/>
    </row>
  </sheetData>
  <mergeCells count="20">
    <mergeCell ref="G108:I108"/>
    <mergeCell ref="G109:I109"/>
    <mergeCell ref="B107:Q107"/>
    <mergeCell ref="B108:E108"/>
    <mergeCell ref="B109:E109"/>
    <mergeCell ref="B99:C99"/>
    <mergeCell ref="B100:C100"/>
    <mergeCell ref="B101:C101"/>
    <mergeCell ref="B4:Q4"/>
    <mergeCell ref="B5:Q5"/>
    <mergeCell ref="B9:B10"/>
    <mergeCell ref="C9:C10"/>
    <mergeCell ref="D9:D10"/>
    <mergeCell ref="B6:Q6"/>
    <mergeCell ref="B7:Q7"/>
    <mergeCell ref="B8:Q8"/>
    <mergeCell ref="E9:Q9"/>
    <mergeCell ref="D99:Q99"/>
    <mergeCell ref="D100:Q100"/>
    <mergeCell ref="D101:Q101"/>
  </mergeCells>
  <pageMargins left="0.48" right="0.64" top="0.33" bottom="0.2" header="0.33" footer="6.98"/>
  <pageSetup scale="36" orientation="landscape" r:id="rId1"/>
  <rowBreaks count="1" manualBreakCount="1">
    <brk id="68" min="1" max="16" man="1"/>
  </rowBreaks>
  <ignoredErrors>
    <ignoredError sqref="E11 Q54 Q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2024-06-03T13:21:09Z</cp:lastPrinted>
  <dcterms:created xsi:type="dcterms:W3CDTF">2021-07-29T18:58:50Z</dcterms:created>
  <dcterms:modified xsi:type="dcterms:W3CDTF">2024-06-03T13:22:56Z</dcterms:modified>
</cp:coreProperties>
</file>