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Francheska\Desktop\Contabilidad\Finanza\Informes OAI\Informe 2023\Julio 2023\"/>
    </mc:Choice>
  </mc:AlternateContent>
  <xr:revisionPtr revIDLastSave="0" documentId="13_ncr:1_{B886AC5D-5C6C-4EA6-AC2B-BB2FFAE2F2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 2023" sheetId="3" r:id="rId1"/>
    <sheet name="Hoja2" sheetId="5" r:id="rId2"/>
    <sheet name="Analisis por anti" sheetId="2" state="hidden" r:id="rId3"/>
    <sheet name="Hoja1" sheetId="4" state="hidden" r:id="rId4"/>
  </sheets>
  <definedNames>
    <definedName name="_xlnm.Print_Area" localSheetId="0">'Junio 2023'!$A$2:$J$44</definedName>
    <definedName name="_xlnm.Print_Titles" localSheetId="0">'Junio 2023'!$1:$9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3" l="1"/>
  <c r="H32" i="3"/>
  <c r="G33" i="3"/>
  <c r="J31" i="3"/>
  <c r="J30" i="3"/>
  <c r="J29" i="3"/>
  <c r="J28" i="3"/>
  <c r="J27" i="3"/>
  <c r="J26" i="3"/>
  <c r="J25" i="3"/>
  <c r="J24" i="3"/>
  <c r="F24" i="3"/>
  <c r="F25" i="3" s="1"/>
  <c r="F26" i="3" s="1"/>
  <c r="F27" i="3" s="1"/>
  <c r="F28" i="3" s="1"/>
  <c r="F29" i="3" s="1"/>
  <c r="F30" i="3" s="1"/>
  <c r="F31" i="3" s="1"/>
  <c r="E24" i="3"/>
  <c r="E25" i="3" s="1"/>
  <c r="E26" i="3" s="1"/>
  <c r="E27" i="3" s="1"/>
  <c r="E28" i="3" s="1"/>
  <c r="E29" i="3" s="1"/>
  <c r="E30" i="3" s="1"/>
  <c r="E31" i="3" s="1"/>
  <c r="D24" i="3"/>
  <c r="D25" i="3" s="1"/>
  <c r="D26" i="3" s="1"/>
  <c r="D27" i="3" s="1"/>
  <c r="D28" i="3" s="1"/>
  <c r="D29" i="3" s="1"/>
  <c r="D30" i="3" s="1"/>
  <c r="D31" i="3" s="1"/>
  <c r="J23" i="3"/>
  <c r="J22" i="3" l="1"/>
  <c r="F22" i="3"/>
  <c r="J21" i="3"/>
  <c r="H21" i="3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J20" i="3"/>
  <c r="C26" i="5" l="1"/>
  <c r="B25" i="5"/>
  <c r="C25" i="5" s="1"/>
  <c r="C24" i="5"/>
  <c r="B8" i="5"/>
  <c r="C8" i="5"/>
  <c r="C18" i="5"/>
  <c r="C16" i="5"/>
  <c r="C12" i="5"/>
  <c r="C11" i="5"/>
  <c r="C13" i="5" s="1"/>
  <c r="C17" i="5"/>
  <c r="C7" i="5"/>
  <c r="C6" i="5"/>
  <c r="C9" i="5" s="1"/>
  <c r="C20" i="5" s="1"/>
  <c r="J19" i="3"/>
  <c r="J18" i="3"/>
  <c r="J17" i="3"/>
  <c r="J16" i="3"/>
  <c r="J15" i="3"/>
  <c r="J14" i="3"/>
  <c r="J13" i="3"/>
  <c r="J12" i="3"/>
  <c r="J11" i="3"/>
  <c r="J10" i="3"/>
  <c r="C27" i="5" l="1"/>
  <c r="D10" i="4"/>
  <c r="D12" i="4" l="1"/>
  <c r="D15" i="4" s="1"/>
  <c r="G43" i="2" l="1"/>
  <c r="G41" i="2"/>
  <c r="G39" i="2"/>
  <c r="G37" i="2"/>
  <c r="G35" i="2"/>
  <c r="D18" i="2" l="1"/>
  <c r="F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tc={6F582A95-7284-4AB1-B6EE-B50C5DD9B63E}</author>
  </authors>
  <commentList>
    <comment ref="B8" authorId="0" shapeId="0" xr:uid="{6F582A95-7284-4AB1-B6EE-B50C5DD9B63E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Un ticket de mil fue entregado del 1 al 2 de Febrero 2022
</t>
      </text>
    </comment>
  </commentList>
</comments>
</file>

<file path=xl/sharedStrings.xml><?xml version="1.0" encoding="utf-8"?>
<sst xmlns="http://schemas.openxmlformats.org/spreadsheetml/2006/main" count="156" uniqueCount="115">
  <si>
    <t>CANT.</t>
  </si>
  <si>
    <t>FACTURA NUM.</t>
  </si>
  <si>
    <t>PROVEEDOR</t>
  </si>
  <si>
    <t>Monto RD$</t>
  </si>
  <si>
    <t>CONDICION PAGO</t>
  </si>
  <si>
    <t>FECHA FACTURA</t>
  </si>
  <si>
    <t>FECHA RECIBIDA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</si>
  <si>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</si>
  <si>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</si>
  <si>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</si>
  <si>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</si>
  <si>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</si>
  <si>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</si>
  <si>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</si>
  <si>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</si>
  <si>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</si>
  <si>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</si>
  <si>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</si>
  <si>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</si>
  <si>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</si>
  <si>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</si>
  <si>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</si>
  <si>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</si>
  <si>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</si>
  <si>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</si>
  <si>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</si>
  <si>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</si>
  <si>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</si>
  <si>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</si>
  <si>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</si>
  <si>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Preparado por: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</si>
  <si>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</si>
  <si>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</si>
  <si>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</si>
  <si>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</si>
  <si>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</si>
  <si>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</si>
  <si>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</si>
  <si>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</si>
  <si>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</si>
  <si>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</si>
  <si>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DESCRIPCION DEL CONCEPTO</t>
  </si>
  <si>
    <t>Pablo M. Grimaldi Hernández</t>
  </si>
  <si>
    <t>José E. Jiménez</t>
  </si>
  <si>
    <t>Revisado por</t>
  </si>
  <si>
    <t>Pedro Pérez Corniel</t>
  </si>
  <si>
    <t>RNC</t>
  </si>
  <si>
    <t>Crédito</t>
  </si>
  <si>
    <t>Revisión Financiera</t>
  </si>
  <si>
    <t>B1500000004</t>
  </si>
  <si>
    <t>B1500000066</t>
  </si>
  <si>
    <t xml:space="preserve">       Encargado de  Contabilidad</t>
  </si>
  <si>
    <t>B1500000002</t>
  </si>
  <si>
    <t>B1500000003</t>
  </si>
  <si>
    <t>B1500001087</t>
  </si>
  <si>
    <t>B1500000062</t>
  </si>
  <si>
    <t>B1500000063</t>
  </si>
  <si>
    <t>B1500000064</t>
  </si>
  <si>
    <t>B1500000065</t>
  </si>
  <si>
    <t>Francisco Núñez Cáceres</t>
  </si>
  <si>
    <t>Pedro Eugenio Curiel Grullon</t>
  </si>
  <si>
    <t>Fisca SRL</t>
  </si>
  <si>
    <t>Celina Import SRL</t>
  </si>
  <si>
    <t>Honorarios Profesionales como Notario Público</t>
  </si>
  <si>
    <t xml:space="preserve">Servicios Técnicos  Profesionales </t>
  </si>
  <si>
    <t xml:space="preserve">Servicio de catering </t>
  </si>
  <si>
    <t>001-0145868-5</t>
  </si>
  <si>
    <t>001-0298298-0</t>
  </si>
  <si>
    <t>1-32-05227-7</t>
  </si>
  <si>
    <t>1-30-94197-1</t>
  </si>
  <si>
    <t>Calculos Tickets Combustible</t>
  </si>
  <si>
    <t>Denominacion</t>
  </si>
  <si>
    <t>Total</t>
  </si>
  <si>
    <t>Rv Diessel</t>
  </si>
  <si>
    <t>NEXT</t>
  </si>
  <si>
    <t>NEXT Descuentos</t>
  </si>
  <si>
    <t xml:space="preserve">Total General </t>
  </si>
  <si>
    <t>Detalle</t>
  </si>
  <si>
    <t>Custodio</t>
  </si>
  <si>
    <t>Revisado Por</t>
  </si>
  <si>
    <t>Yamil Dominguez</t>
  </si>
  <si>
    <t>Jose E. Jimenez</t>
  </si>
  <si>
    <t>Enc. Administrativa</t>
  </si>
  <si>
    <t>Contador</t>
  </si>
  <si>
    <t>Cierre de Mes de Febrero 2023</t>
  </si>
  <si>
    <t>Pablo Grimaldi</t>
  </si>
  <si>
    <t>Enc. Advo y Financiero</t>
  </si>
  <si>
    <t xml:space="preserve">       Enc. Administrativo y Financiero</t>
  </si>
  <si>
    <t xml:space="preserve">                                   Autorizado por:</t>
  </si>
  <si>
    <t>B1500000676</t>
  </si>
  <si>
    <t>1-31-30870-8</t>
  </si>
  <si>
    <t>Pily Gourmet, SRL</t>
  </si>
  <si>
    <t>B1500000015</t>
  </si>
  <si>
    <t>1-32-69699-9</t>
  </si>
  <si>
    <t>Suferdom, SRL</t>
  </si>
  <si>
    <t>Compra de Materiales Eléctricos</t>
  </si>
  <si>
    <t>B1500000305</t>
  </si>
  <si>
    <t>1-31-84677-7</t>
  </si>
  <si>
    <t>Roman Paredes Industrial, SRL</t>
  </si>
  <si>
    <t>RELACION DE FACTURAS PENDIENTES DE PAGO AL  30 DE JUNIO DEL 2023</t>
  </si>
  <si>
    <t>B1500010560</t>
  </si>
  <si>
    <t>1-01-01114-9</t>
  </si>
  <si>
    <t>Grupo Viamar, S.A</t>
  </si>
  <si>
    <t xml:space="preserve">Servicio de Mantenimiento para Flotilla Vehicular </t>
  </si>
  <si>
    <t>B1500010571</t>
  </si>
  <si>
    <t>B1500010583</t>
  </si>
  <si>
    <t>B1500011158</t>
  </si>
  <si>
    <t>B1500011160</t>
  </si>
  <si>
    <t>B1500011325</t>
  </si>
  <si>
    <t>B1500011201</t>
  </si>
  <si>
    <t>B1500011679</t>
  </si>
  <si>
    <t>B1500010613</t>
  </si>
  <si>
    <t>B1500002210</t>
  </si>
  <si>
    <t>Adquisición de 100 licencias de correos electronicos desde 23 de febrero hasta 31 de diciembre 2023</t>
  </si>
  <si>
    <t xml:space="preserve">Oficina Gubernamental de Tecnología de la Información y Comunicación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</si>
</sst>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b/>
      <i/>
      <sz val="20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6" fillId="0" borderId="9" xfId="0" applyFont="1" applyBorder="1"/>
    <xf numFmtId="43" fontId="3" fillId="0" borderId="4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4" xfId="0" applyNumberFormat="1" applyFont="1" applyBorder="1"/>
    <xf numFmtId="43" fontId="1" fillId="0" borderId="0" xfId="1" applyFont="1"/>
    <xf numFmtId="0" fontId="6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9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0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10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6" xfId="0" applyFont="1" applyBorder="1"/>
    <xf numFmtId="0" fontId="7" fillId="0" borderId="1" xfId="0" applyFont="1" applyBorder="1"/>
    <xf numFmtId="0" fontId="7" fillId="0" borderId="17" xfId="0" applyFont="1" applyBorder="1"/>
    <xf numFmtId="43" fontId="0" fillId="0" borderId="0" xfId="1" applyFont="1"/>
    <xf numFmtId="43" fontId="0" fillId="0" borderId="18" xfId="0" applyNumberFormat="1" applyBorder="1"/>
    <xf numFmtId="43" fontId="5" fillId="0" borderId="18" xfId="1" applyFont="1" applyBorder="1"/>
    <xf numFmtId="43" fontId="5" fillId="0" borderId="19" xfId="0" applyNumberFormat="1" applyFont="1" applyBorder="1"/>
    <xf numFmtId="43" fontId="0" fillId="0" borderId="1" xfId="1" applyFont="1" applyBorder="1"/>
    <xf numFmtId="43" fontId="0" fillId="0" borderId="19" xfId="1" applyFont="1" applyBorder="1"/>
    <xf numFmtId="43" fontId="0" fillId="0" borderId="19" xfId="0" applyNumberFormat="1" applyBorder="1"/>
    <xf numFmtId="0" fontId="9" fillId="0" borderId="0" xfId="0" applyFont="1"/>
    <xf numFmtId="14" fontId="0" fillId="0" borderId="0" xfId="0" applyNumberFormat="1" applyAlignment="1">
      <alignment horizontal="center"/>
    </xf>
    <xf numFmtId="18" fontId="5" fillId="0" borderId="0" xfId="0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wrapText="1"/>
    </xf>
    <xf numFmtId="0" fontId="11" fillId="6" borderId="2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0" fillId="3" borderId="4" xfId="0" applyFont="1" applyFill="1" applyBorder="1" applyAlignment="1" applyProtection="1">
      <alignment horizontal="left"/>
      <protection locked="0"/>
    </xf>
    <xf numFmtId="0" fontId="10" fillId="3" borderId="5" xfId="0" applyFont="1" applyFill="1" applyBorder="1" applyAlignment="1">
      <alignment horizontal="left"/>
    </xf>
    <xf numFmtId="0" fontId="13" fillId="3" borderId="4" xfId="0" applyFont="1" applyFill="1" applyBorder="1" applyAlignment="1" applyProtection="1">
      <alignment horizontal="left"/>
      <protection locked="0"/>
    </xf>
    <xf numFmtId="0" fontId="10" fillId="3" borderId="4" xfId="0" applyFont="1" applyFill="1" applyBorder="1" applyAlignment="1" applyProtection="1">
      <alignment wrapText="1"/>
      <protection locked="0"/>
    </xf>
    <xf numFmtId="44" fontId="10" fillId="3" borderId="4" xfId="2" applyFont="1" applyFill="1" applyBorder="1" applyAlignment="1" applyProtection="1">
      <alignment horizontal="right"/>
      <protection locked="0"/>
    </xf>
    <xf numFmtId="0" fontId="12" fillId="3" borderId="4" xfId="0" applyFont="1" applyFill="1" applyBorder="1" applyAlignment="1">
      <alignment horizontal="center" wrapText="1"/>
    </xf>
    <xf numFmtId="14" fontId="12" fillId="3" borderId="4" xfId="0" applyNumberFormat="1" applyFont="1" applyFill="1" applyBorder="1" applyAlignment="1">
      <alignment wrapText="1"/>
    </xf>
    <xf numFmtId="14" fontId="12" fillId="3" borderId="4" xfId="0" applyNumberFormat="1" applyFont="1" applyFill="1" applyBorder="1" applyAlignment="1">
      <alignment horizontal="right" wrapText="1"/>
    </xf>
    <xf numFmtId="14" fontId="10" fillId="3" borderId="5" xfId="0" applyNumberFormat="1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3" borderId="4" xfId="0" applyFont="1" applyFill="1" applyBorder="1"/>
    <xf numFmtId="44" fontId="10" fillId="0" borderId="4" xfId="2" applyFont="1" applyBorder="1" applyAlignment="1">
      <alignment horizontal="right"/>
    </xf>
    <xf numFmtId="14" fontId="10" fillId="0" borderId="4" xfId="0" applyNumberFormat="1" applyFont="1" applyBorder="1"/>
    <xf numFmtId="0" fontId="10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43" fontId="12" fillId="0" borderId="4" xfId="0" applyNumberFormat="1" applyFont="1" applyBorder="1" applyAlignment="1">
      <alignment horizontal="center"/>
    </xf>
    <xf numFmtId="0" fontId="10" fillId="0" borderId="4" xfId="0" applyFont="1" applyBorder="1"/>
    <xf numFmtId="43" fontId="10" fillId="0" borderId="0" xfId="1" applyFont="1"/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12" fillId="0" borderId="0" xfId="0" applyNumberFormat="1" applyFont="1" applyAlignment="1">
      <alignment horizontal="center"/>
    </xf>
    <xf numFmtId="0" fontId="14" fillId="0" borderId="0" xfId="0" applyFont="1"/>
    <xf numFmtId="43" fontId="10" fillId="0" borderId="0" xfId="1" applyFont="1" applyBorder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0" applyNumberFormat="1" applyFont="1"/>
    <xf numFmtId="0" fontId="11" fillId="0" borderId="0" xfId="0" applyFont="1" applyAlignment="1">
      <alignment horizontal="center"/>
    </xf>
    <xf numFmtId="0" fontId="11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10" fillId="3" borderId="4" xfId="0" applyFont="1" applyFill="1" applyBorder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1586129</xdr:colOff>
      <xdr:row>2</xdr:row>
      <xdr:rowOff>190499</xdr:rowOff>
    </xdr:from>
    <xdr:to>
      <xdr:col>9</xdr:col>
      <xdr:colOff>678008</xdr:colOff>
      <xdr:row>7</xdr:row>
      <xdr:rowOff>779318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C8FC07-FD86-42FE-ACBE-7BF58DDE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16629" y="571499"/>
          <a:ext cx="2434288" cy="1575955"/>
        </a:xfrm>
        <a:prstGeom prst="rect">
          <a:avLst/>
        </a:prstGeom>
      </xdr:spPr>
    </xdr:pic>
    <xdr:clientData/>
  </xdr:twoCellAnchor>
  <xdr:twoCellAnchor editAs="oneCell">
    <xdr:from>
      <xdr:col>1</xdr:col>
      <xdr:colOff>450272</xdr:colOff>
      <xdr:row>2</xdr:row>
      <xdr:rowOff>138546</xdr:rowOff>
    </xdr:from>
    <xdr:to>
      <xdr:col>3</xdr:col>
      <xdr:colOff>470477</xdr:colOff>
      <xdr:row>7</xdr:row>
      <xdr:rowOff>1007518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D91F4EF-54A0-4BE3-931E-87088AF6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2772" y="519546"/>
          <a:ext cx="2946978" cy="185610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Jiménez" id="{B52AF5B9-23D6-4EBF-B5F1-0893651E6CA4}" userId="S::jose.jimenez@tecnificacionderiego.gob.do::bccaf8ea-b8bd-46a8-bfb5-5e7dcfe71e8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3-03-02T18:08:55.55" personId="{B52AF5B9-23D6-4EBF-B5F1-0893651E6CA4}" id="{6F582A95-7284-4AB1-B6EE-B50C5DD9B63E}">
    <text xml:space="preserve">Un ticket de mil fue entregado del 1 al 2 de Febrero 2022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"/>
  <sheetViews>
    <sheetView showGridLines="0" tabSelected="1" topLeftCell="A11" zoomScale="66" zoomScaleNormal="66" workbookViewId="0">
      <selection activeCell="J15" sqref="J15"/>
    </sheetView>
  </sheetViews>
  <sheetFormatPr baseColWidth="10" defaultColWidth="11.42578125" defaultRowHeight="25.5" x14ac:dyDescent="0.35"/>
  <cols>
    <col min="1" max="2" width="14.28515625" style="46" customWidth="1"/>
    <col min="3" max="3" width="29.5703125" style="46" customWidth="1"/>
    <col min="4" max="4" width="23.42578125" style="46" customWidth="1"/>
    <col min="5" max="5" width="62.85546875" style="46" customWidth="1"/>
    <col min="6" max="6" width="89" style="46" customWidth="1"/>
    <col min="7" max="7" width="28.7109375" style="46" customWidth="1"/>
    <col min="8" max="8" width="25.42578125" style="46" customWidth="1"/>
    <col min="9" max="10" width="24.5703125" style="46" customWidth="1"/>
    <col min="11" max="11" width="13.140625" style="46" bestFit="1" customWidth="1"/>
    <col min="12" max="12" width="11.42578125" style="46"/>
    <col min="13" max="14" width="13.140625" style="46" bestFit="1" customWidth="1"/>
    <col min="15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1:11" ht="15" customHeight="1" x14ac:dyDescent="0.35">
      <c r="B1" s="84" t="s">
        <v>99</v>
      </c>
      <c r="C1" s="84"/>
      <c r="D1" s="84"/>
      <c r="E1" s="84"/>
      <c r="F1" s="84"/>
      <c r="G1" s="84"/>
      <c r="H1" s="84"/>
      <c r="I1" s="84"/>
      <c r="J1" s="84"/>
    </row>
    <row r="2" spans="1:11" ht="15" customHeight="1" x14ac:dyDescent="0.35">
      <c r="B2" s="84"/>
      <c r="C2" s="84"/>
      <c r="D2" s="84"/>
      <c r="E2" s="84"/>
      <c r="F2" s="84"/>
      <c r="G2" s="84"/>
      <c r="H2" s="84"/>
      <c r="I2" s="84"/>
      <c r="J2" s="84"/>
    </row>
    <row r="3" spans="1:11" ht="15" customHeight="1" x14ac:dyDescent="0.35">
      <c r="B3" s="84"/>
      <c r="C3" s="84"/>
      <c r="D3" s="84"/>
      <c r="E3" s="84"/>
      <c r="F3" s="84"/>
      <c r="G3" s="84"/>
      <c r="H3" s="84"/>
      <c r="I3" s="84"/>
      <c r="J3" s="84"/>
    </row>
    <row r="4" spans="1:11" ht="15" customHeight="1" x14ac:dyDescent="0.35">
      <c r="B4" s="84"/>
      <c r="C4" s="84"/>
      <c r="D4" s="84"/>
      <c r="E4" s="84"/>
      <c r="F4" s="84"/>
      <c r="G4" s="84"/>
      <c r="H4" s="84"/>
      <c r="I4" s="84"/>
      <c r="J4" s="84"/>
    </row>
    <row r="5" spans="1:11" ht="15" customHeight="1" x14ac:dyDescent="0.35">
      <c r="B5" s="84"/>
      <c r="C5" s="84"/>
      <c r="D5" s="84"/>
      <c r="E5" s="84"/>
      <c r="F5" s="84"/>
      <c r="G5" s="84"/>
      <c r="H5" s="84"/>
      <c r="I5" s="84"/>
      <c r="J5" s="84"/>
    </row>
    <row r="6" spans="1:11" ht="16.5" customHeight="1" x14ac:dyDescent="0.35">
      <c r="A6" s="48"/>
      <c r="B6" s="84"/>
      <c r="C6" s="84"/>
      <c r="D6" s="84"/>
      <c r="E6" s="84"/>
      <c r="F6" s="84"/>
      <c r="G6" s="84"/>
      <c r="H6" s="84"/>
      <c r="I6" s="84"/>
      <c r="J6" s="84"/>
      <c r="K6" s="47"/>
    </row>
    <row r="7" spans="1:11" ht="16.5" customHeight="1" x14ac:dyDescent="0.35">
      <c r="B7" s="84"/>
      <c r="C7" s="84"/>
      <c r="D7" s="84"/>
      <c r="E7" s="84"/>
      <c r="F7" s="84"/>
      <c r="G7" s="84"/>
      <c r="H7" s="84"/>
      <c r="I7" s="84"/>
      <c r="J7" s="84"/>
      <c r="K7" s="47"/>
    </row>
    <row r="8" spans="1:11" ht="87.75" customHeight="1" thickBot="1" x14ac:dyDescent="0.4">
      <c r="B8" s="85"/>
      <c r="C8" s="85"/>
      <c r="D8" s="85"/>
      <c r="E8" s="85"/>
      <c r="F8" s="85"/>
      <c r="G8" s="85"/>
      <c r="H8" s="85"/>
      <c r="I8" s="85"/>
      <c r="J8" s="85"/>
    </row>
    <row r="9" spans="1:11" ht="52.5" thickTop="1" thickBot="1" x14ac:dyDescent="0.4">
      <c r="B9" s="49" t="s">
        <v>0</v>
      </c>
      <c r="C9" s="50" t="s">
        <v>1</v>
      </c>
      <c r="D9" s="50" t="s">
        <v>46</v>
      </c>
      <c r="E9" s="50" t="s">
        <v>2</v>
      </c>
      <c r="F9" s="50" t="s">
        <v>41</v>
      </c>
      <c r="G9" s="51" t="s">
        <v>3</v>
      </c>
      <c r="H9" s="52" t="s">
        <v>4</v>
      </c>
      <c r="I9" s="51" t="s">
        <v>5</v>
      </c>
      <c r="J9" s="53" t="s">
        <v>6</v>
      </c>
      <c r="K9" s="47"/>
    </row>
    <row r="10" spans="1:11" ht="50.1" customHeight="1" x14ac:dyDescent="0.35">
      <c r="A10" s="54"/>
      <c r="B10" s="55">
        <v>1</v>
      </c>
      <c r="C10" s="56" t="s">
        <v>52</v>
      </c>
      <c r="D10" s="57" t="s">
        <v>67</v>
      </c>
      <c r="E10" s="58" t="s">
        <v>59</v>
      </c>
      <c r="F10" s="59" t="s">
        <v>63</v>
      </c>
      <c r="G10" s="60">
        <v>11800</v>
      </c>
      <c r="H10" s="61" t="s">
        <v>47</v>
      </c>
      <c r="I10" s="62">
        <v>44886</v>
      </c>
      <c r="J10" s="63">
        <f t="shared" ref="J10:J32" si="0">+I10</f>
        <v>44886</v>
      </c>
    </row>
    <row r="11" spans="1:11" ht="50.1" customHeight="1" x14ac:dyDescent="0.35">
      <c r="A11" s="54"/>
      <c r="B11" s="55">
        <v>2</v>
      </c>
      <c r="C11" s="56" t="s">
        <v>53</v>
      </c>
      <c r="D11" s="57" t="s">
        <v>67</v>
      </c>
      <c r="E11" s="58" t="s">
        <v>59</v>
      </c>
      <c r="F11" s="59" t="s">
        <v>63</v>
      </c>
      <c r="G11" s="60">
        <v>11800</v>
      </c>
      <c r="H11" s="61" t="s">
        <v>47</v>
      </c>
      <c r="I11" s="62">
        <v>44886</v>
      </c>
      <c r="J11" s="63">
        <f t="shared" si="0"/>
        <v>44886</v>
      </c>
    </row>
    <row r="12" spans="1:11" ht="50.1" customHeight="1" x14ac:dyDescent="0.35">
      <c r="A12" s="54"/>
      <c r="B12" s="55">
        <v>3</v>
      </c>
      <c r="C12" s="56" t="s">
        <v>49</v>
      </c>
      <c r="D12" s="57" t="s">
        <v>67</v>
      </c>
      <c r="E12" s="58" t="s">
        <v>59</v>
      </c>
      <c r="F12" s="59" t="s">
        <v>63</v>
      </c>
      <c r="G12" s="60">
        <v>11800</v>
      </c>
      <c r="H12" s="61" t="s">
        <v>47</v>
      </c>
      <c r="I12" s="62">
        <v>44886</v>
      </c>
      <c r="J12" s="63">
        <f t="shared" si="0"/>
        <v>44886</v>
      </c>
    </row>
    <row r="13" spans="1:11" ht="50.1" customHeight="1" x14ac:dyDescent="0.35">
      <c r="A13" s="54"/>
      <c r="B13" s="55">
        <v>4</v>
      </c>
      <c r="C13" s="56" t="s">
        <v>49</v>
      </c>
      <c r="D13" s="57" t="s">
        <v>66</v>
      </c>
      <c r="E13" s="58" t="s">
        <v>60</v>
      </c>
      <c r="F13" s="59" t="s">
        <v>63</v>
      </c>
      <c r="G13" s="60">
        <v>11800</v>
      </c>
      <c r="H13" s="61" t="s">
        <v>47</v>
      </c>
      <c r="I13" s="62">
        <v>44895</v>
      </c>
      <c r="J13" s="63">
        <f t="shared" si="0"/>
        <v>44895</v>
      </c>
    </row>
    <row r="14" spans="1:11" ht="50.1" customHeight="1" x14ac:dyDescent="0.35">
      <c r="A14" s="54"/>
      <c r="B14" s="55">
        <v>5</v>
      </c>
      <c r="C14" s="56" t="s">
        <v>54</v>
      </c>
      <c r="D14" s="57" t="s">
        <v>68</v>
      </c>
      <c r="E14" s="58" t="s">
        <v>61</v>
      </c>
      <c r="F14" s="59" t="s">
        <v>64</v>
      </c>
      <c r="G14" s="60">
        <v>129800</v>
      </c>
      <c r="H14" s="61" t="s">
        <v>47</v>
      </c>
      <c r="I14" s="62">
        <v>44909</v>
      </c>
      <c r="J14" s="63">
        <f t="shared" si="0"/>
        <v>44909</v>
      </c>
    </row>
    <row r="15" spans="1:11" ht="50.1" customHeight="1" x14ac:dyDescent="0.35">
      <c r="A15" s="54"/>
      <c r="B15" s="55">
        <v>6</v>
      </c>
      <c r="C15" s="56" t="s">
        <v>55</v>
      </c>
      <c r="D15" s="64" t="s">
        <v>69</v>
      </c>
      <c r="E15" s="58" t="s">
        <v>62</v>
      </c>
      <c r="F15" s="59" t="s">
        <v>65</v>
      </c>
      <c r="G15" s="60">
        <v>33925</v>
      </c>
      <c r="H15" s="61" t="s">
        <v>47</v>
      </c>
      <c r="I15" s="62">
        <v>44896</v>
      </c>
      <c r="J15" s="63">
        <f t="shared" si="0"/>
        <v>44896</v>
      </c>
    </row>
    <row r="16" spans="1:11" ht="50.1" customHeight="1" x14ac:dyDescent="0.35">
      <c r="A16" s="54"/>
      <c r="B16" s="55">
        <v>7</v>
      </c>
      <c r="C16" s="56" t="s">
        <v>56</v>
      </c>
      <c r="D16" s="64" t="s">
        <v>69</v>
      </c>
      <c r="E16" s="58" t="s">
        <v>62</v>
      </c>
      <c r="F16" s="59" t="s">
        <v>65</v>
      </c>
      <c r="G16" s="60">
        <v>19912</v>
      </c>
      <c r="H16" s="61" t="s">
        <v>47</v>
      </c>
      <c r="I16" s="62">
        <v>44902</v>
      </c>
      <c r="J16" s="63">
        <f t="shared" si="0"/>
        <v>44902</v>
      </c>
    </row>
    <row r="17" spans="1:10" ht="50.1" customHeight="1" x14ac:dyDescent="0.35">
      <c r="A17" s="54"/>
      <c r="B17" s="55">
        <v>8</v>
      </c>
      <c r="C17" s="56" t="s">
        <v>57</v>
      </c>
      <c r="D17" s="64" t="s">
        <v>69</v>
      </c>
      <c r="E17" s="58" t="s">
        <v>62</v>
      </c>
      <c r="F17" s="59" t="s">
        <v>65</v>
      </c>
      <c r="G17" s="60">
        <v>24780</v>
      </c>
      <c r="H17" s="61" t="s">
        <v>47</v>
      </c>
      <c r="I17" s="62">
        <v>44909</v>
      </c>
      <c r="J17" s="63">
        <f t="shared" si="0"/>
        <v>44909</v>
      </c>
    </row>
    <row r="18" spans="1:10" ht="50.1" customHeight="1" x14ac:dyDescent="0.35">
      <c r="A18" s="54"/>
      <c r="B18" s="55">
        <v>9</v>
      </c>
      <c r="C18" s="56" t="s">
        <v>58</v>
      </c>
      <c r="D18" s="64" t="s">
        <v>69</v>
      </c>
      <c r="E18" s="58" t="s">
        <v>62</v>
      </c>
      <c r="F18" s="59" t="s">
        <v>65</v>
      </c>
      <c r="G18" s="60">
        <v>65242.2</v>
      </c>
      <c r="H18" s="61" t="s">
        <v>47</v>
      </c>
      <c r="I18" s="62">
        <v>44917</v>
      </c>
      <c r="J18" s="63">
        <f t="shared" si="0"/>
        <v>44917</v>
      </c>
    </row>
    <row r="19" spans="1:10" ht="50.1" customHeight="1" x14ac:dyDescent="0.35">
      <c r="A19" s="54"/>
      <c r="B19" s="55">
        <v>10</v>
      </c>
      <c r="C19" s="56" t="s">
        <v>50</v>
      </c>
      <c r="D19" s="64" t="s">
        <v>69</v>
      </c>
      <c r="E19" s="58" t="s">
        <v>62</v>
      </c>
      <c r="F19" s="59" t="s">
        <v>65</v>
      </c>
      <c r="G19" s="60">
        <v>16140.03</v>
      </c>
      <c r="H19" s="61" t="s">
        <v>47</v>
      </c>
      <c r="I19" s="62">
        <v>44922</v>
      </c>
      <c r="J19" s="63">
        <f t="shared" si="0"/>
        <v>44922</v>
      </c>
    </row>
    <row r="20" spans="1:10" ht="50.1" customHeight="1" x14ac:dyDescent="0.35">
      <c r="A20" s="54"/>
      <c r="B20" s="55">
        <v>11</v>
      </c>
      <c r="C20" s="56" t="s">
        <v>89</v>
      </c>
      <c r="D20" s="64" t="s">
        <v>90</v>
      </c>
      <c r="E20" s="58" t="s">
        <v>91</v>
      </c>
      <c r="F20" s="59" t="s">
        <v>65</v>
      </c>
      <c r="G20" s="60">
        <v>8800</v>
      </c>
      <c r="H20" s="61" t="s">
        <v>47</v>
      </c>
      <c r="I20" s="62">
        <v>45077</v>
      </c>
      <c r="J20" s="63">
        <f t="shared" si="0"/>
        <v>45077</v>
      </c>
    </row>
    <row r="21" spans="1:10" ht="50.1" customHeight="1" x14ac:dyDescent="0.35">
      <c r="A21" s="54"/>
      <c r="B21" s="55">
        <v>12</v>
      </c>
      <c r="C21" s="56" t="s">
        <v>92</v>
      </c>
      <c r="D21" s="64" t="s">
        <v>93</v>
      </c>
      <c r="E21" s="58" t="s">
        <v>94</v>
      </c>
      <c r="F21" s="59" t="s">
        <v>95</v>
      </c>
      <c r="G21" s="60">
        <v>66410.5</v>
      </c>
      <c r="H21" s="61" t="str">
        <f t="shared" ref="H21:H32" si="1">+H20</f>
        <v>Crédito</v>
      </c>
      <c r="I21" s="62">
        <v>45105</v>
      </c>
      <c r="J21" s="63">
        <f t="shared" si="0"/>
        <v>45105</v>
      </c>
    </row>
    <row r="22" spans="1:10" ht="50.1" customHeight="1" x14ac:dyDescent="0.35">
      <c r="A22" s="54"/>
      <c r="B22" s="55">
        <v>13</v>
      </c>
      <c r="C22" s="56" t="s">
        <v>96</v>
      </c>
      <c r="D22" s="65" t="s">
        <v>97</v>
      </c>
      <c r="E22" s="66" t="s">
        <v>98</v>
      </c>
      <c r="F22" s="66" t="str">
        <f>+F21</f>
        <v>Compra de Materiales Eléctricos</v>
      </c>
      <c r="G22" s="67">
        <v>115541.7</v>
      </c>
      <c r="H22" s="61" t="str">
        <f t="shared" si="1"/>
        <v>Crédito</v>
      </c>
      <c r="I22" s="68">
        <v>45104</v>
      </c>
      <c r="J22" s="68">
        <f t="shared" si="0"/>
        <v>45104</v>
      </c>
    </row>
    <row r="23" spans="1:10" ht="50.1" customHeight="1" x14ac:dyDescent="0.35">
      <c r="A23" s="54"/>
      <c r="B23" s="55">
        <v>14</v>
      </c>
      <c r="C23" s="56" t="s">
        <v>100</v>
      </c>
      <c r="D23" s="65" t="s">
        <v>101</v>
      </c>
      <c r="E23" s="66" t="s">
        <v>102</v>
      </c>
      <c r="F23" s="66" t="s">
        <v>103</v>
      </c>
      <c r="G23" s="67">
        <v>14096.1</v>
      </c>
      <c r="H23" s="61" t="str">
        <f t="shared" si="1"/>
        <v>Crédito</v>
      </c>
      <c r="I23" s="68">
        <v>44991</v>
      </c>
      <c r="J23" s="68">
        <f t="shared" si="0"/>
        <v>44991</v>
      </c>
    </row>
    <row r="24" spans="1:10" ht="50.1" customHeight="1" x14ac:dyDescent="0.35">
      <c r="A24" s="54"/>
      <c r="B24" s="55">
        <v>15</v>
      </c>
      <c r="C24" s="56" t="s">
        <v>104</v>
      </c>
      <c r="D24" s="65" t="str">
        <f t="shared" ref="D24:F31" si="2">+D23</f>
        <v>1-01-01114-9</v>
      </c>
      <c r="E24" s="66" t="str">
        <f t="shared" si="2"/>
        <v>Grupo Viamar, S.A</v>
      </c>
      <c r="F24" s="66" t="str">
        <f t="shared" si="2"/>
        <v xml:space="preserve">Servicio de Mantenimiento para Flotilla Vehicular </v>
      </c>
      <c r="G24" s="67">
        <v>13589.88</v>
      </c>
      <c r="H24" s="61" t="str">
        <f t="shared" si="1"/>
        <v>Crédito</v>
      </c>
      <c r="I24" s="68">
        <v>44992</v>
      </c>
      <c r="J24" s="68">
        <f t="shared" si="0"/>
        <v>44992</v>
      </c>
    </row>
    <row r="25" spans="1:10" ht="50.1" customHeight="1" x14ac:dyDescent="0.35">
      <c r="A25" s="54"/>
      <c r="B25" s="55">
        <v>16</v>
      </c>
      <c r="C25" s="56" t="s">
        <v>105</v>
      </c>
      <c r="D25" s="65" t="str">
        <f t="shared" si="2"/>
        <v>1-01-01114-9</v>
      </c>
      <c r="E25" s="66" t="str">
        <f t="shared" si="2"/>
        <v>Grupo Viamar, S.A</v>
      </c>
      <c r="F25" s="66" t="str">
        <f t="shared" si="2"/>
        <v xml:space="preserve">Servicio de Mantenimiento para Flotilla Vehicular </v>
      </c>
      <c r="G25" s="67">
        <v>13935.2</v>
      </c>
      <c r="H25" s="61" t="str">
        <f t="shared" si="1"/>
        <v>Crédito</v>
      </c>
      <c r="I25" s="68">
        <v>44993</v>
      </c>
      <c r="J25" s="68">
        <f t="shared" si="0"/>
        <v>44993</v>
      </c>
    </row>
    <row r="26" spans="1:10" ht="50.1" customHeight="1" x14ac:dyDescent="0.35">
      <c r="A26" s="54"/>
      <c r="B26" s="55">
        <v>17</v>
      </c>
      <c r="C26" s="56" t="s">
        <v>106</v>
      </c>
      <c r="D26" s="65" t="str">
        <f t="shared" si="2"/>
        <v>1-01-01114-9</v>
      </c>
      <c r="E26" s="66" t="str">
        <f t="shared" si="2"/>
        <v>Grupo Viamar, S.A</v>
      </c>
      <c r="F26" s="66" t="str">
        <f t="shared" si="2"/>
        <v xml:space="preserve">Servicio de Mantenimiento para Flotilla Vehicular </v>
      </c>
      <c r="G26" s="67">
        <v>7146.49</v>
      </c>
      <c r="H26" s="61" t="str">
        <f t="shared" si="1"/>
        <v>Crédito</v>
      </c>
      <c r="I26" s="68">
        <v>45050</v>
      </c>
      <c r="J26" s="68">
        <f t="shared" si="0"/>
        <v>45050</v>
      </c>
    </row>
    <row r="27" spans="1:10" ht="50.1" customHeight="1" x14ac:dyDescent="0.35">
      <c r="A27" s="54"/>
      <c r="B27" s="55">
        <v>18</v>
      </c>
      <c r="C27" s="56" t="s">
        <v>107</v>
      </c>
      <c r="D27" s="65" t="str">
        <f t="shared" si="2"/>
        <v>1-01-01114-9</v>
      </c>
      <c r="E27" s="66" t="str">
        <f t="shared" si="2"/>
        <v>Grupo Viamar, S.A</v>
      </c>
      <c r="F27" s="66" t="str">
        <f t="shared" si="2"/>
        <v xml:space="preserve">Servicio de Mantenimiento para Flotilla Vehicular </v>
      </c>
      <c r="G27" s="67">
        <v>13935.2</v>
      </c>
      <c r="H27" s="61" t="str">
        <f t="shared" si="1"/>
        <v>Crédito</v>
      </c>
      <c r="I27" s="68">
        <v>45050</v>
      </c>
      <c r="J27" s="68">
        <f t="shared" si="0"/>
        <v>45050</v>
      </c>
    </row>
    <row r="28" spans="1:10" ht="50.1" customHeight="1" x14ac:dyDescent="0.35">
      <c r="A28" s="54"/>
      <c r="B28" s="55">
        <v>19</v>
      </c>
      <c r="C28" s="56" t="s">
        <v>108</v>
      </c>
      <c r="D28" s="65" t="str">
        <f t="shared" si="2"/>
        <v>1-01-01114-9</v>
      </c>
      <c r="E28" s="66" t="str">
        <f t="shared" si="2"/>
        <v>Grupo Viamar, S.A</v>
      </c>
      <c r="F28" s="66" t="str">
        <f t="shared" si="2"/>
        <v xml:space="preserve">Servicio de Mantenimiento para Flotilla Vehicular </v>
      </c>
      <c r="G28" s="67">
        <v>13048.39</v>
      </c>
      <c r="H28" s="61" t="str">
        <f t="shared" si="1"/>
        <v>Crédito</v>
      </c>
      <c r="I28" s="68">
        <v>45062</v>
      </c>
      <c r="J28" s="68">
        <f t="shared" si="0"/>
        <v>45062</v>
      </c>
    </row>
    <row r="29" spans="1:10" ht="50.1" customHeight="1" x14ac:dyDescent="0.35">
      <c r="A29" s="54"/>
      <c r="B29" s="55">
        <v>20</v>
      </c>
      <c r="C29" s="56" t="s">
        <v>109</v>
      </c>
      <c r="D29" s="65" t="str">
        <f t="shared" si="2"/>
        <v>1-01-01114-9</v>
      </c>
      <c r="E29" s="66" t="str">
        <f t="shared" si="2"/>
        <v>Grupo Viamar, S.A</v>
      </c>
      <c r="F29" s="66" t="str">
        <f t="shared" si="2"/>
        <v xml:space="preserve">Servicio de Mantenimiento para Flotilla Vehicular </v>
      </c>
      <c r="G29" s="67">
        <v>13935.2</v>
      </c>
      <c r="H29" s="61" t="str">
        <f t="shared" si="1"/>
        <v>Crédito</v>
      </c>
      <c r="I29" s="68">
        <v>45054</v>
      </c>
      <c r="J29" s="68">
        <f t="shared" si="0"/>
        <v>45054</v>
      </c>
    </row>
    <row r="30" spans="1:10" ht="50.1" customHeight="1" x14ac:dyDescent="0.35">
      <c r="A30" s="54"/>
      <c r="B30" s="55">
        <v>21</v>
      </c>
      <c r="C30" s="56" t="s">
        <v>110</v>
      </c>
      <c r="D30" s="65" t="str">
        <f t="shared" si="2"/>
        <v>1-01-01114-9</v>
      </c>
      <c r="E30" s="66" t="str">
        <f t="shared" si="2"/>
        <v>Grupo Viamar, S.A</v>
      </c>
      <c r="F30" s="66" t="str">
        <f t="shared" si="2"/>
        <v xml:space="preserve">Servicio de Mantenimiento para Flotilla Vehicular </v>
      </c>
      <c r="G30" s="67">
        <v>9471.07</v>
      </c>
      <c r="H30" s="61" t="str">
        <f t="shared" si="1"/>
        <v>Crédito</v>
      </c>
      <c r="I30" s="68">
        <v>45096</v>
      </c>
      <c r="J30" s="68">
        <f t="shared" si="0"/>
        <v>45096</v>
      </c>
    </row>
    <row r="31" spans="1:10" ht="50.1" customHeight="1" x14ac:dyDescent="0.35">
      <c r="A31" s="54"/>
      <c r="B31" s="55">
        <v>22</v>
      </c>
      <c r="C31" s="56" t="s">
        <v>111</v>
      </c>
      <c r="D31" s="65" t="str">
        <f t="shared" si="2"/>
        <v>1-01-01114-9</v>
      </c>
      <c r="E31" s="66" t="str">
        <f t="shared" si="2"/>
        <v>Grupo Viamar, S.A</v>
      </c>
      <c r="F31" s="66" t="str">
        <f t="shared" si="2"/>
        <v xml:space="preserve">Servicio de Mantenimiento para Flotilla Vehicular </v>
      </c>
      <c r="G31" s="67">
        <v>15980.87</v>
      </c>
      <c r="H31" s="61" t="str">
        <f t="shared" si="1"/>
        <v>Crédito</v>
      </c>
      <c r="I31" s="68">
        <v>44995</v>
      </c>
      <c r="J31" s="68">
        <f t="shared" si="0"/>
        <v>44995</v>
      </c>
    </row>
    <row r="32" spans="1:10" ht="82.5" customHeight="1" x14ac:dyDescent="0.35">
      <c r="A32" s="54"/>
      <c r="B32" s="55">
        <v>23</v>
      </c>
      <c r="C32" s="56" t="s">
        <v>112</v>
      </c>
      <c r="D32" s="65">
        <v>430019501</v>
      </c>
      <c r="E32" s="99" t="s">
        <v>114</v>
      </c>
      <c r="F32" s="99" t="s">
        <v>113</v>
      </c>
      <c r="G32" s="67">
        <v>1238000</v>
      </c>
      <c r="H32" s="61" t="str">
        <f t="shared" si="1"/>
        <v>Crédito</v>
      </c>
      <c r="I32" s="68">
        <v>45037</v>
      </c>
      <c r="J32" s="68">
        <f t="shared" si="0"/>
        <v>45037</v>
      </c>
    </row>
    <row r="33" spans="1:12" ht="34.5" customHeight="1" x14ac:dyDescent="0.35">
      <c r="A33" s="54"/>
      <c r="B33" s="69"/>
      <c r="C33" s="70"/>
      <c r="D33" s="70"/>
      <c r="E33" s="71" t="s">
        <v>7</v>
      </c>
      <c r="F33" s="72"/>
      <c r="G33" s="73">
        <f>SUM(G10:G32)</f>
        <v>1880889.8299999998</v>
      </c>
      <c r="H33" s="74"/>
      <c r="I33" s="74"/>
      <c r="J33" s="74"/>
      <c r="L33" s="75"/>
    </row>
    <row r="34" spans="1:12" ht="34.5" customHeight="1" x14ac:dyDescent="0.35">
      <c r="A34" s="54"/>
      <c r="B34" s="76"/>
      <c r="C34" s="77"/>
      <c r="D34" s="77"/>
      <c r="E34" s="77"/>
      <c r="F34" s="48"/>
      <c r="G34" s="78"/>
      <c r="L34" s="75"/>
    </row>
    <row r="35" spans="1:12" ht="34.5" customHeight="1" x14ac:dyDescent="0.35">
      <c r="A35" s="54"/>
      <c r="B35" s="76"/>
      <c r="C35" s="77"/>
      <c r="D35" s="77"/>
      <c r="E35" s="77"/>
      <c r="F35" s="48"/>
      <c r="G35" s="78"/>
      <c r="L35" s="75"/>
    </row>
    <row r="36" spans="1:12" ht="34.5" customHeight="1" x14ac:dyDescent="0.35">
      <c r="A36" s="54"/>
      <c r="B36" s="76"/>
      <c r="C36" s="77"/>
      <c r="D36" s="77"/>
      <c r="E36" s="77"/>
      <c r="F36" s="48"/>
      <c r="G36" s="78"/>
      <c r="L36" s="75"/>
    </row>
    <row r="37" spans="1:12" ht="16.5" customHeight="1" x14ac:dyDescent="0.35">
      <c r="A37" s="54"/>
      <c r="B37" s="76"/>
      <c r="C37" s="77"/>
      <c r="D37" s="77"/>
      <c r="E37" s="77"/>
      <c r="F37" s="48"/>
      <c r="G37" s="78"/>
      <c r="L37" s="75"/>
    </row>
    <row r="38" spans="1:12" ht="16.5" customHeight="1" x14ac:dyDescent="0.35">
      <c r="A38" s="54"/>
      <c r="B38" s="76"/>
      <c r="C38" s="77"/>
      <c r="D38" s="77"/>
      <c r="E38" s="77"/>
      <c r="F38" s="48"/>
      <c r="G38" s="78"/>
      <c r="L38" s="75"/>
    </row>
    <row r="39" spans="1:12" ht="16.5" customHeight="1" x14ac:dyDescent="0.35">
      <c r="A39" s="54"/>
      <c r="B39" s="76"/>
      <c r="C39" s="77"/>
      <c r="D39" s="77"/>
      <c r="E39" s="77"/>
      <c r="F39" s="48"/>
      <c r="G39" s="78"/>
      <c r="L39" s="75"/>
    </row>
    <row r="40" spans="1:12" ht="16.5" customHeight="1" x14ac:dyDescent="0.35">
      <c r="A40" s="54"/>
      <c r="B40" s="76"/>
      <c r="C40" s="79"/>
      <c r="D40" s="79"/>
      <c r="G40" s="80"/>
    </row>
    <row r="41" spans="1:12" ht="16.5" hidden="1" customHeight="1" x14ac:dyDescent="0.35">
      <c r="A41" s="54"/>
      <c r="B41" s="76"/>
      <c r="C41" s="79"/>
      <c r="D41" s="79"/>
      <c r="G41" s="80"/>
    </row>
    <row r="42" spans="1:12" ht="31.5" customHeight="1" x14ac:dyDescent="0.35">
      <c r="A42" s="54"/>
      <c r="B42" s="84" t="s">
        <v>43</v>
      </c>
      <c r="C42" s="84"/>
      <c r="D42" s="84"/>
      <c r="E42" s="84"/>
      <c r="F42" s="48" t="s">
        <v>45</v>
      </c>
      <c r="G42" s="86" t="s">
        <v>42</v>
      </c>
      <c r="H42" s="86"/>
      <c r="I42" s="86"/>
      <c r="J42" s="86"/>
    </row>
    <row r="43" spans="1:12" ht="25.5" customHeight="1" x14ac:dyDescent="0.35">
      <c r="A43" s="54"/>
      <c r="B43" s="84" t="s">
        <v>30</v>
      </c>
      <c r="C43" s="84"/>
      <c r="D43" s="84"/>
      <c r="E43" s="84"/>
      <c r="F43" s="81" t="s">
        <v>44</v>
      </c>
      <c r="G43" s="87" t="s">
        <v>88</v>
      </c>
      <c r="H43" s="87"/>
      <c r="I43" s="87"/>
      <c r="J43" s="87"/>
    </row>
    <row r="44" spans="1:12" ht="24.75" customHeight="1" x14ac:dyDescent="0.35">
      <c r="A44" s="54"/>
      <c r="B44" s="48"/>
      <c r="C44" s="48"/>
      <c r="D44" s="48" t="s">
        <v>51</v>
      </c>
      <c r="E44" s="48"/>
      <c r="F44" s="81" t="s">
        <v>48</v>
      </c>
      <c r="G44" s="86" t="s">
        <v>87</v>
      </c>
      <c r="H44" s="86"/>
      <c r="I44" s="86"/>
      <c r="J44" s="86"/>
    </row>
    <row r="46" spans="1:12" x14ac:dyDescent="0.35">
      <c r="B46" s="76"/>
      <c r="J46" s="79"/>
    </row>
    <row r="47" spans="1:12" x14ac:dyDescent="0.35">
      <c r="B47" s="76"/>
    </row>
    <row r="48" spans="1:12" x14ac:dyDescent="0.35">
      <c r="B48" s="76"/>
    </row>
    <row r="49" spans="2:11" x14ac:dyDescent="0.35">
      <c r="B49" s="76"/>
      <c r="F49" s="80"/>
    </row>
    <row r="50" spans="2:11" x14ac:dyDescent="0.35">
      <c r="B50" s="76"/>
      <c r="F50" s="80"/>
    </row>
    <row r="51" spans="2:11" x14ac:dyDescent="0.35">
      <c r="B51" s="76"/>
      <c r="G51" s="80"/>
    </row>
    <row r="52" spans="2:11" x14ac:dyDescent="0.35">
      <c r="B52" s="76"/>
      <c r="G52" s="80"/>
      <c r="H52" s="80"/>
    </row>
    <row r="53" spans="2:11" x14ac:dyDescent="0.35">
      <c r="B53" s="76"/>
      <c r="H53" s="83"/>
    </row>
    <row r="54" spans="2:11" x14ac:dyDescent="0.35">
      <c r="B54" s="76"/>
      <c r="K54" s="79"/>
    </row>
    <row r="55" spans="2:11" x14ac:dyDescent="0.35">
      <c r="B55" s="76"/>
      <c r="K55" s="48"/>
    </row>
    <row r="56" spans="2:11" x14ac:dyDescent="0.35">
      <c r="B56" s="76"/>
    </row>
    <row r="57" spans="2:11" x14ac:dyDescent="0.35">
      <c r="B57" s="76"/>
    </row>
    <row r="58" spans="2:11" x14ac:dyDescent="0.35">
      <c r="B58" s="76"/>
    </row>
    <row r="59" spans="2:11" x14ac:dyDescent="0.35">
      <c r="B59" s="76"/>
    </row>
    <row r="60" spans="2:11" x14ac:dyDescent="0.35">
      <c r="B60" s="76"/>
    </row>
    <row r="61" spans="2:11" x14ac:dyDescent="0.35">
      <c r="B61" s="76"/>
    </row>
    <row r="62" spans="2:11" x14ac:dyDescent="0.35">
      <c r="B62" s="76"/>
    </row>
    <row r="63" spans="2:11" x14ac:dyDescent="0.35">
      <c r="B63" s="76"/>
    </row>
    <row r="64" spans="2:11" x14ac:dyDescent="0.35">
      <c r="B64" s="76"/>
    </row>
    <row r="65" spans="2:10" x14ac:dyDescent="0.35">
      <c r="B65" s="76"/>
    </row>
    <row r="66" spans="2:10" x14ac:dyDescent="0.35">
      <c r="B66" s="76"/>
    </row>
    <row r="67" spans="2:10" x14ac:dyDescent="0.35">
      <c r="B67" s="76"/>
    </row>
    <row r="68" spans="2:10" x14ac:dyDescent="0.35">
      <c r="B68" s="76"/>
    </row>
    <row r="69" spans="2:10" x14ac:dyDescent="0.35">
      <c r="B69" s="76"/>
    </row>
    <row r="70" spans="2:10" x14ac:dyDescent="0.35">
      <c r="B70" s="76"/>
    </row>
    <row r="71" spans="2:10" x14ac:dyDescent="0.35">
      <c r="B71" s="76"/>
    </row>
    <row r="72" spans="2:10" x14ac:dyDescent="0.35">
      <c r="B72" s="76"/>
    </row>
    <row r="73" spans="2:10" x14ac:dyDescent="0.35">
      <c r="B73" s="76"/>
    </row>
    <row r="74" spans="2:10" x14ac:dyDescent="0.35">
      <c r="B74" s="76"/>
    </row>
    <row r="75" spans="2:10" x14ac:dyDescent="0.35">
      <c r="B75" s="76"/>
    </row>
    <row r="76" spans="2:10" x14ac:dyDescent="0.35">
      <c r="B76" s="76"/>
    </row>
    <row r="77" spans="2:10" x14ac:dyDescent="0.35">
      <c r="B77" s="76"/>
    </row>
    <row r="79" spans="2:10" x14ac:dyDescent="0.35">
      <c r="B79" s="82"/>
      <c r="C79" s="82"/>
      <c r="D79" s="82"/>
    </row>
    <row r="80" spans="2:10" x14ac:dyDescent="0.35">
      <c r="B80" s="77"/>
      <c r="C80" s="77"/>
      <c r="D80" s="77"/>
      <c r="F80" s="77"/>
      <c r="H80" s="77"/>
      <c r="I80" s="77"/>
      <c r="J80" s="77"/>
    </row>
    <row r="88" spans="11:11" x14ac:dyDescent="0.35">
      <c r="K88" s="77"/>
    </row>
  </sheetData>
  <mergeCells count="6">
    <mergeCell ref="B1:J8"/>
    <mergeCell ref="G42:J42"/>
    <mergeCell ref="G44:J44"/>
    <mergeCell ref="G43:J43"/>
    <mergeCell ref="B42:E42"/>
    <mergeCell ref="B43:E43"/>
  </mergeCell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5F7F-0127-4DD5-A0AE-8DBFA7CF3A34}">
  <dimension ref="A3:D38"/>
  <sheetViews>
    <sheetView topLeftCell="A8" workbookViewId="0">
      <selection activeCell="A2" sqref="A2:D43"/>
    </sheetView>
  </sheetViews>
  <sheetFormatPr baseColWidth="10" defaultRowHeight="15" x14ac:dyDescent="0.25"/>
  <cols>
    <col min="1" max="2" width="22.42578125" customWidth="1"/>
    <col min="3" max="3" width="19.28515625" customWidth="1"/>
    <col min="4" max="4" width="19.5703125" customWidth="1"/>
  </cols>
  <sheetData>
    <row r="3" spans="1:4" ht="23.25" x14ac:dyDescent="0.35">
      <c r="A3" s="42" t="s">
        <v>84</v>
      </c>
      <c r="B3" s="42"/>
    </row>
    <row r="4" spans="1:4" x14ac:dyDescent="0.25">
      <c r="A4" s="9" t="s">
        <v>70</v>
      </c>
    </row>
    <row r="5" spans="1:4" x14ac:dyDescent="0.25">
      <c r="A5" s="18" t="s">
        <v>71</v>
      </c>
    </row>
    <row r="6" spans="1:4" x14ac:dyDescent="0.25">
      <c r="A6" s="1">
        <v>200</v>
      </c>
      <c r="B6" s="1">
        <v>1</v>
      </c>
      <c r="C6" s="35">
        <f>A6*B6</f>
        <v>200</v>
      </c>
    </row>
    <row r="7" spans="1:4" x14ac:dyDescent="0.25">
      <c r="A7" s="1">
        <v>500</v>
      </c>
      <c r="B7" s="1">
        <v>3</v>
      </c>
      <c r="C7" s="35">
        <f t="shared" ref="C7" si="0">A7*B7</f>
        <v>1500</v>
      </c>
    </row>
    <row r="8" spans="1:4" x14ac:dyDescent="0.25">
      <c r="A8" s="1">
        <v>1000</v>
      </c>
      <c r="B8" s="1">
        <f>100+77+42+1</f>
        <v>220</v>
      </c>
      <c r="C8" s="39">
        <f>A8*B8</f>
        <v>220000</v>
      </c>
    </row>
    <row r="9" spans="1:4" ht="15.75" thickBot="1" x14ac:dyDescent="0.3">
      <c r="A9" s="18" t="s">
        <v>72</v>
      </c>
      <c r="B9" s="1"/>
      <c r="C9" s="40">
        <f>+C6+C7+C8</f>
        <v>221700</v>
      </c>
      <c r="D9" t="s">
        <v>73</v>
      </c>
    </row>
    <row r="10" spans="1:4" ht="15.75" thickTop="1" x14ac:dyDescent="0.25">
      <c r="A10" s="1"/>
      <c r="B10" s="1"/>
    </row>
    <row r="11" spans="1:4" x14ac:dyDescent="0.25">
      <c r="A11" s="1">
        <v>500</v>
      </c>
      <c r="B11" s="1">
        <v>187</v>
      </c>
      <c r="C11" s="35">
        <f t="shared" ref="C11:C12" si="1">A11*B11</f>
        <v>93500</v>
      </c>
    </row>
    <row r="12" spans="1:4" x14ac:dyDescent="0.25">
      <c r="A12" s="1">
        <v>1000</v>
      </c>
      <c r="B12" s="1">
        <v>846</v>
      </c>
      <c r="C12" s="39">
        <f t="shared" si="1"/>
        <v>846000</v>
      </c>
    </row>
    <row r="13" spans="1:4" ht="15.75" thickBot="1" x14ac:dyDescent="0.3">
      <c r="A13" s="18" t="s">
        <v>72</v>
      </c>
      <c r="B13" s="1"/>
      <c r="C13" s="41">
        <f>+C11+C12</f>
        <v>939500</v>
      </c>
      <c r="D13" t="s">
        <v>74</v>
      </c>
    </row>
    <row r="14" spans="1:4" ht="15.75" thickTop="1" x14ac:dyDescent="0.25">
      <c r="A14" s="1"/>
      <c r="B14" s="1"/>
    </row>
    <row r="15" spans="1:4" x14ac:dyDescent="0.25">
      <c r="A15" s="1"/>
      <c r="B15" s="1"/>
    </row>
    <row r="16" spans="1:4" x14ac:dyDescent="0.25">
      <c r="A16" s="1">
        <v>200</v>
      </c>
      <c r="B16" s="1">
        <v>1</v>
      </c>
      <c r="C16" s="35">
        <f>A16*B16</f>
        <v>200</v>
      </c>
    </row>
    <row r="17" spans="1:4" x14ac:dyDescent="0.25">
      <c r="A17" s="1">
        <v>1000</v>
      </c>
      <c r="B17" s="1">
        <v>61</v>
      </c>
      <c r="C17" s="39">
        <f>A17*B17</f>
        <v>61000</v>
      </c>
      <c r="D17" t="s">
        <v>75</v>
      </c>
    </row>
    <row r="18" spans="1:4" ht="15.75" thickBot="1" x14ac:dyDescent="0.3">
      <c r="A18" s="18" t="s">
        <v>72</v>
      </c>
      <c r="B18" s="1"/>
      <c r="C18" s="41">
        <f>+C16+C17</f>
        <v>61200</v>
      </c>
    </row>
    <row r="19" spans="1:4" ht="15.75" thickTop="1" x14ac:dyDescent="0.25">
      <c r="A19" s="1"/>
      <c r="B19" s="1"/>
    </row>
    <row r="20" spans="1:4" x14ac:dyDescent="0.25">
      <c r="A20" s="18" t="s">
        <v>76</v>
      </c>
      <c r="B20" s="1"/>
      <c r="C20" s="13">
        <f>+C9+C13+C18</f>
        <v>1222400</v>
      </c>
    </row>
    <row r="21" spans="1:4" x14ac:dyDescent="0.25">
      <c r="A21" s="1"/>
      <c r="B21" s="1"/>
    </row>
    <row r="22" spans="1:4" x14ac:dyDescent="0.25">
      <c r="A22" s="1"/>
    </row>
    <row r="23" spans="1:4" x14ac:dyDescent="0.25">
      <c r="A23" s="18" t="s">
        <v>77</v>
      </c>
    </row>
    <row r="24" spans="1:4" x14ac:dyDescent="0.25">
      <c r="A24" s="1">
        <v>200</v>
      </c>
      <c r="B24" s="1">
        <v>2</v>
      </c>
      <c r="C24" s="35">
        <f>A24*B24</f>
        <v>400</v>
      </c>
    </row>
    <row r="25" spans="1:4" x14ac:dyDescent="0.25">
      <c r="A25" s="1">
        <v>500</v>
      </c>
      <c r="B25" s="1">
        <f>3+187</f>
        <v>190</v>
      </c>
      <c r="C25" s="35">
        <f t="shared" ref="C25" si="2">A25*B25</f>
        <v>95000</v>
      </c>
    </row>
    <row r="26" spans="1:4" x14ac:dyDescent="0.25">
      <c r="A26" s="1">
        <v>1000</v>
      </c>
      <c r="B26" s="45">
        <v>1127</v>
      </c>
      <c r="C26" s="39">
        <f>A26*B26</f>
        <v>1127000</v>
      </c>
    </row>
    <row r="27" spans="1:4" ht="15.75" thickBot="1" x14ac:dyDescent="0.3">
      <c r="A27" s="18" t="s">
        <v>72</v>
      </c>
      <c r="C27" s="41">
        <f>+C24+C25+C26</f>
        <v>1222400</v>
      </c>
    </row>
    <row r="28" spans="1:4" ht="15.75" thickTop="1" x14ac:dyDescent="0.25"/>
    <row r="30" spans="1:4" x14ac:dyDescent="0.25">
      <c r="A30" s="18" t="s">
        <v>78</v>
      </c>
      <c r="C30" s="18" t="s">
        <v>79</v>
      </c>
    </row>
    <row r="31" spans="1:4" x14ac:dyDescent="0.25">
      <c r="A31" s="18" t="s">
        <v>80</v>
      </c>
      <c r="B31" s="18"/>
      <c r="C31" s="18" t="s">
        <v>81</v>
      </c>
    </row>
    <row r="32" spans="1:4" x14ac:dyDescent="0.25">
      <c r="A32" s="18" t="s">
        <v>82</v>
      </c>
      <c r="B32" s="18"/>
      <c r="C32" s="18" t="s">
        <v>83</v>
      </c>
    </row>
    <row r="33" spans="1:3" x14ac:dyDescent="0.25">
      <c r="A33" s="43">
        <v>44987</v>
      </c>
      <c r="C33" s="43">
        <v>44987</v>
      </c>
    </row>
    <row r="34" spans="1:3" x14ac:dyDescent="0.25">
      <c r="A34" s="44">
        <v>0.58472222222222225</v>
      </c>
      <c r="C34" s="44">
        <v>0.58472222222222225</v>
      </c>
    </row>
    <row r="36" spans="1:3" x14ac:dyDescent="0.25">
      <c r="B36" s="18" t="s">
        <v>79</v>
      </c>
    </row>
    <row r="37" spans="1:3" x14ac:dyDescent="0.25">
      <c r="B37" s="18" t="s">
        <v>85</v>
      </c>
    </row>
    <row r="38" spans="1:3" x14ac:dyDescent="0.25">
      <c r="B38" s="18" t="s">
        <v>86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88" t="s">
        <v>9</v>
      </c>
      <c r="D6" s="88"/>
      <c r="E6" s="88"/>
      <c r="F6" s="88"/>
      <c r="G6" s="88"/>
      <c r="H6" s="8"/>
    </row>
    <row r="7" spans="2:8" x14ac:dyDescent="0.25">
      <c r="B7" s="6"/>
      <c r="H7" s="7"/>
    </row>
    <row r="8" spans="2:8" x14ac:dyDescent="0.25">
      <c r="B8" s="6"/>
      <c r="D8" s="9" t="s">
        <v>10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89" t="s">
        <v>11</v>
      </c>
      <c r="C11" s="90"/>
      <c r="D11" s="90"/>
      <c r="E11" s="90"/>
      <c r="F11" s="90"/>
      <c r="G11" s="90"/>
      <c r="H11" s="91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12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13</v>
      </c>
      <c r="F15" s="1"/>
      <c r="H15" s="7"/>
    </row>
    <row r="16" spans="2:8" ht="16.5" x14ac:dyDescent="0.35">
      <c r="B16" s="11" t="s">
        <v>14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15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16</v>
      </c>
      <c r="F20" s="1"/>
      <c r="H20" s="7"/>
    </row>
    <row r="21" spans="2:13" x14ac:dyDescent="0.25">
      <c r="B21" s="11" t="s">
        <v>17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92" t="s">
        <v>18</v>
      </c>
      <c r="D23" s="92"/>
      <c r="E23" s="92"/>
      <c r="F23" s="92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19</v>
      </c>
      <c r="C25" s="16">
        <v>971999.14</v>
      </c>
      <c r="D25" s="18" t="s">
        <v>20</v>
      </c>
      <c r="E25" s="19"/>
      <c r="F25" s="18" t="s">
        <v>21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22</v>
      </c>
      <c r="C27" s="19"/>
      <c r="D27" s="18" t="s">
        <v>23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93" t="s">
        <v>24</v>
      </c>
      <c r="C29" s="94"/>
      <c r="D29" s="94"/>
      <c r="E29" s="94"/>
      <c r="F29" s="94"/>
      <c r="G29" s="94"/>
      <c r="H29" s="95"/>
    </row>
    <row r="30" spans="2:13" ht="15.75" thickTop="1" x14ac:dyDescent="0.25">
      <c r="B30" s="6"/>
      <c r="F30" s="1"/>
      <c r="H30" s="7"/>
    </row>
    <row r="31" spans="2:13" x14ac:dyDescent="0.25">
      <c r="B31" s="96" t="s">
        <v>25</v>
      </c>
      <c r="C31" s="97"/>
      <c r="D31" s="97"/>
      <c r="E31" s="97"/>
      <c r="F31" s="97"/>
      <c r="G31" s="97"/>
      <c r="H31" s="98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26</v>
      </c>
      <c r="E33" s="24"/>
      <c r="F33" s="23" t="s">
        <v>27</v>
      </c>
      <c r="G33" s="23" t="s">
        <v>28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29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29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29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29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29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16</v>
      </c>
      <c r="C45" s="22"/>
      <c r="D45" s="22"/>
      <c r="E45" s="22"/>
      <c r="F45" s="22"/>
      <c r="G45" s="22"/>
      <c r="H45" s="25"/>
    </row>
    <row r="46" spans="2:9" x14ac:dyDescent="0.25">
      <c r="B46" s="11" t="s">
        <v>17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90" t="s">
        <v>8</v>
      </c>
      <c r="C2" s="90"/>
      <c r="D2" s="90"/>
    </row>
    <row r="3" spans="2:4" x14ac:dyDescent="0.25">
      <c r="B3" t="s">
        <v>40</v>
      </c>
    </row>
    <row r="6" spans="2:4" x14ac:dyDescent="0.25">
      <c r="B6" s="9" t="s">
        <v>31</v>
      </c>
      <c r="C6" s="9"/>
    </row>
    <row r="7" spans="2:4" x14ac:dyDescent="0.25">
      <c r="B7" t="s">
        <v>32</v>
      </c>
      <c r="D7" s="35">
        <v>189543.07</v>
      </c>
    </row>
    <row r="8" spans="2:4" x14ac:dyDescent="0.25">
      <c r="B8" t="s">
        <v>33</v>
      </c>
      <c r="D8" s="35">
        <v>3892815.52</v>
      </c>
    </row>
    <row r="9" spans="2:4" x14ac:dyDescent="0.25">
      <c r="B9" t="s">
        <v>34</v>
      </c>
      <c r="D9" s="35">
        <v>762391</v>
      </c>
    </row>
    <row r="10" spans="2:4" ht="15.75" thickBot="1" x14ac:dyDescent="0.3">
      <c r="B10" s="18" t="s">
        <v>36</v>
      </c>
      <c r="C10" s="1"/>
      <c r="D10" s="37">
        <f>SUM(D7:D9)</f>
        <v>4844749.59</v>
      </c>
    </row>
    <row r="12" spans="2:4" ht="15.75" thickBot="1" x14ac:dyDescent="0.3">
      <c r="B12" t="s">
        <v>37</v>
      </c>
      <c r="C12" t="s">
        <v>35</v>
      </c>
      <c r="D12" s="36">
        <f>+'Junio 2023'!G33</f>
        <v>1880889.8299999998</v>
      </c>
    </row>
    <row r="15" spans="2:4" ht="15.75" thickBot="1" x14ac:dyDescent="0.3">
      <c r="B15" s="18" t="s">
        <v>38</v>
      </c>
      <c r="C15" s="1" t="s">
        <v>39</v>
      </c>
      <c r="D15" s="38">
        <f>+D10-D12</f>
        <v>2963859.76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Junio 2023</vt:lpstr>
      <vt:lpstr>Hoja2</vt:lpstr>
      <vt:lpstr>Analisis por anti</vt:lpstr>
      <vt:lpstr>Hoja1</vt:lpstr>
      <vt:lpstr>'Junio 2023'!Área_de_impresión</vt:lpstr>
      <vt:lpstr>'Junio 2023'!Títulos_a_imprimir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Francheska</cp:lastModifiedBy>
  <cp:lastPrinted>2023-07-12T18:47:20Z</cp:lastPrinted>
  <dcterms:created xsi:type="dcterms:W3CDTF">2019-09-05T12:51:01Z</dcterms:created>
  <dcterms:modified xsi:type="dcterms:W3CDTF">2023-07-12T20:00:18Z</dcterms:modified>
</cp:coreProperties>
</file>