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40846D05-EF33-474A-89C4-0ED68D19FF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Gastos del Presupuesto" sheetId="3" r:id="rId1"/>
    <sheet name="2.5.2 % Financiamiento x Ctas.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E41" i="3"/>
  <c r="E37" i="3"/>
  <c r="E36" i="3"/>
  <c r="E35" i="3"/>
  <c r="E34" i="3"/>
  <c r="E33" i="3"/>
  <c r="E31" i="3"/>
  <c r="E30" i="3"/>
  <c r="E29" i="3"/>
  <c r="E28" i="3"/>
  <c r="E27" i="3"/>
  <c r="E26" i="3"/>
  <c r="E24" i="3"/>
  <c r="E22" i="3"/>
  <c r="E20" i="3"/>
  <c r="E19" i="3"/>
  <c r="E12" i="3"/>
  <c r="E9" i="3"/>
  <c r="E8" i="3"/>
  <c r="C40" i="3" l="1"/>
  <c r="C53" i="3"/>
  <c r="C50" i="3"/>
  <c r="C42" i="3"/>
  <c r="C32" i="3"/>
  <c r="C23" i="3"/>
  <c r="C13" i="3"/>
  <c r="C7" i="3"/>
  <c r="D50" i="3"/>
  <c r="D53" i="3"/>
  <c r="D42" i="3"/>
  <c r="D40" i="3"/>
  <c r="E40" i="3" s="1"/>
  <c r="D32" i="3"/>
  <c r="D23" i="3"/>
  <c r="E23" i="3" s="1"/>
  <c r="D13" i="3"/>
  <c r="E13" i="3" s="1"/>
  <c r="D7" i="3"/>
  <c r="E7" i="3" s="1"/>
  <c r="D49" i="3" l="1"/>
  <c r="D45" i="3" s="1"/>
  <c r="E32" i="3"/>
  <c r="D58" i="3"/>
  <c r="C49" i="3"/>
  <c r="D43" i="2"/>
  <c r="E42" i="2" l="1"/>
  <c r="E41" i="2"/>
  <c r="E40" i="2"/>
  <c r="E39" i="2"/>
  <c r="E38" i="2"/>
  <c r="C45" i="3"/>
  <c r="C58" i="3"/>
  <c r="D35" i="2"/>
  <c r="E24" i="2" l="1"/>
  <c r="E23" i="2"/>
  <c r="E22" i="2"/>
  <c r="E25" i="2"/>
  <c r="E26" i="2"/>
  <c r="E27" i="2"/>
  <c r="E28" i="2"/>
  <c r="E29" i="2"/>
  <c r="E30" i="2"/>
  <c r="E31" i="2"/>
  <c r="E32" i="2"/>
  <c r="E33" i="2"/>
  <c r="E34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<sst xmlns="http://schemas.openxmlformats.org/spreadsheetml/2006/main" count="199" uniqueCount="116">
  <si>
    <t>Fuente: ( SIGEF)</t>
  </si>
  <si>
    <t>2.1.1</t>
  </si>
  <si>
    <t>Total Fuente 104 Apropiaciones del 5% Presidencia</t>
  </si>
  <si>
    <t>2.2.8</t>
  </si>
  <si>
    <t>2.3.2</t>
  </si>
  <si>
    <t>TEXTILES Y VESTUARIOS</t>
  </si>
  <si>
    <t>2.6.1</t>
  </si>
  <si>
    <t>2.6.3</t>
  </si>
  <si>
    <t>2.6.4</t>
  </si>
  <si>
    <t>2.1.2</t>
  </si>
  <si>
    <t>2.1.5</t>
  </si>
  <si>
    <t>2.2.1</t>
  </si>
  <si>
    <t>2.2.2</t>
  </si>
  <si>
    <t>2.2.3</t>
  </si>
  <si>
    <t>2.2.4</t>
  </si>
  <si>
    <t>2.2.5</t>
  </si>
  <si>
    <t>2.2.6</t>
  </si>
  <si>
    <t>2.2.7</t>
  </si>
  <si>
    <t>Total Fuente 10 Tesoro Nacional (Fondo 100)</t>
  </si>
  <si>
    <t>2.2.9</t>
  </si>
  <si>
    <t>2.3.1</t>
  </si>
  <si>
    <t>ALIMENTOS Y PRODUCTOS AGROFORESTALES</t>
  </si>
  <si>
    <t>2.3.3</t>
  </si>
  <si>
    <t>2.3.4</t>
  </si>
  <si>
    <t>PRODUCTOS FARMACÉUTICOS</t>
  </si>
  <si>
    <t>2.3.5</t>
  </si>
  <si>
    <t>2.3.6</t>
  </si>
  <si>
    <t>2.1.3</t>
  </si>
  <si>
    <t>2.1.4</t>
  </si>
  <si>
    <t>2.3.7</t>
  </si>
  <si>
    <t>2.3.9</t>
  </si>
  <si>
    <t>2.6.2</t>
  </si>
  <si>
    <t>MOBILIARIO Y EQUIPO DE AUDIO, 
AUDIOVISUAL, RECREATIVO Y EDUCACIONAL</t>
  </si>
  <si>
    <t>2.6.5</t>
  </si>
  <si>
    <t>2.6.6</t>
  </si>
  <si>
    <t>2.6.8</t>
  </si>
  <si>
    <t>2.7.1</t>
  </si>
  <si>
    <t xml:space="preserve"> ADQUISICION DE ACTIVOS FINANCIEROS CON FINES DE POLÍTICA</t>
  </si>
  <si>
    <t xml:space="preserve">2.8.1 </t>
  </si>
  <si>
    <t>CONCESIÓN DE PRESTAMOS</t>
  </si>
  <si>
    <t xml:space="preserve">2.8.2 </t>
  </si>
  <si>
    <t>ADQUISICIÓN DE TÍTULOS VALORES REPRESENTATIVOS DE DEUDA</t>
  </si>
  <si>
    <t>GASTOS FINANCIEROS</t>
  </si>
  <si>
    <t xml:space="preserve">2.9.1 </t>
  </si>
  <si>
    <t xml:space="preserve"> INTERESES DE LA DEUDA PÚBLICA INTERNA</t>
  </si>
  <si>
    <t xml:space="preserve">2.9.2 </t>
  </si>
  <si>
    <t xml:space="preserve"> INTERESES DE LA DEUDA PUBLICA EXTERNA</t>
  </si>
  <si>
    <t xml:space="preserve">2.9.4 </t>
  </si>
  <si>
    <t>COMISIONES Y OTROS GASTOS BANCARIOS DE LA DEUDA PÚBLICA</t>
  </si>
  <si>
    <t>APLICACIONES FINANCIERAS</t>
  </si>
  <si>
    <t>INCREMENTO DE ACTIVOS FINANCIEROS</t>
  </si>
  <si>
    <t xml:space="preserve">4.1.1 </t>
  </si>
  <si>
    <t xml:space="preserve"> INCREMENTO DE ACTIVOS FINANCIEROS CORRIENTES</t>
  </si>
  <si>
    <t xml:space="preserve">4.1.2 </t>
  </si>
  <si>
    <t xml:space="preserve"> INCREMENTO DE ACTIVOS FINANCIEROS NO CORRIENTES</t>
  </si>
  <si>
    <t>DISMINUCIÓN DE PASIVOS</t>
  </si>
  <si>
    <t>4.2.1</t>
  </si>
  <si>
    <t xml:space="preserve"> DISMINUCIÓN DE PASIVOS CORRIENTES</t>
  </si>
  <si>
    <t xml:space="preserve">4.2.2 </t>
  </si>
  <si>
    <t xml:space="preserve"> DISMINUCIÓN DE PASIVOS NO CORRIENTES</t>
  </si>
  <si>
    <t xml:space="preserve"> DISMINUCIÓN DE FONDOS DE TERCEROS</t>
  </si>
  <si>
    <t>4.3.5</t>
  </si>
  <si>
    <t>DISMINUCIÓN DEPÓSITOS FONDOS DE TERCEROS</t>
  </si>
  <si>
    <t>Total General</t>
  </si>
  <si>
    <t>GASTOS</t>
  </si>
  <si>
    <t>REMUNERACIONES Y CONTRIBUCIONES</t>
  </si>
  <si>
    <t>REMUNERACIONES</t>
  </si>
  <si>
    <t>SOBRESUELDOS</t>
  </si>
  <si>
    <t>DIETAS Y GASTOS DE REPRESENTACIÓN</t>
  </si>
  <si>
    <t>GRATIFICACIONES Y BONIFICACIONES</t>
  </si>
  <si>
    <t>CONTRIBUCIONES A LA SEGURIDAD SOCIAL</t>
  </si>
  <si>
    <t>CONTRATACIÓN DE SERVICIOS</t>
  </si>
  <si>
    <t>SERVICIOS BÁSICOS</t>
  </si>
  <si>
    <t>PUBLICIDAD, IMPRESIÓN Y ENCUADERNACIÓN</t>
  </si>
  <si>
    <t>VIÁTICOS</t>
  </si>
  <si>
    <t>TRANSPORTE Y ALMACENAJE</t>
  </si>
  <si>
    <t>ALQUILERES Y RENTAS</t>
  </si>
  <si>
    <t>SEGUROS</t>
  </si>
  <si>
    <t>SERVICIOS NO INCLUIDOS EN CONCEPTOS ANTERIORES</t>
  </si>
  <si>
    <t>OTRAS CONTRATACIONES DE SERVICIOS</t>
  </si>
  <si>
    <t>MATERIALES Y SUMINISTROS</t>
  </si>
  <si>
    <t>PRODUCTOS DE PAPEL, CARTÓN E IMPRESOS</t>
  </si>
  <si>
    <t>PRODUCTOS DE CUERO, CAUCHO Y PLÁSTICO</t>
  </si>
  <si>
    <t>PRODUCTOS DE MINERALES, METÁLICOS Y NO METÁLICOS</t>
  </si>
  <si>
    <t>COMBUSTIBLES, LUBRICANTES, PRODUCTOS QUÍMICOS Y CONEXOS</t>
  </si>
  <si>
    <t>PRODUCTOS Y ÚTILES VARIOS</t>
  </si>
  <si>
    <t>BIENES MUEBLES, INMUEBLES E INTANGIBLES</t>
  </si>
  <si>
    <t>MOBILIARIO Y EQUIPO</t>
  </si>
  <si>
    <t>EQUIPO E INSTRUMENTAL, CIENTÍFICO Y LABORATORIO</t>
  </si>
  <si>
    <t>VEHÍCULOS Y EQUIPO DE TRANSPORTE, TRACCIÓN Y ELEVACIÓN</t>
  </si>
  <si>
    <t>MAQUINARIA, OTROS EQUIPOS Y HERRAMIENTAS</t>
  </si>
  <si>
    <t>EQUIPOS DE DEFENSA Y SEGURIDAD</t>
  </si>
  <si>
    <t>BIENES INTANGIBLES</t>
  </si>
  <si>
    <t>OBRAS</t>
  </si>
  <si>
    <t>OBRAS EN EDIFICACIONES</t>
  </si>
  <si>
    <t>SERVICIOS DE CONSERVACIÓN, REPARACIONES MENORES E INSTALACIONES TEMPORALES</t>
  </si>
  <si>
    <t>Sistema de Información de la Gestión Financiera (SIGEF)</t>
  </si>
  <si>
    <t xml:space="preserve">   Fuente: </t>
  </si>
  <si>
    <t>N/A</t>
  </si>
  <si>
    <t>MINISTERIO DE AGRICULTURA</t>
  </si>
  <si>
    <t>DIRECCION EJECUTIVA DE LA COMISIÓN DEFOMENTO A LA TECNIFICACIÓN DEL SISTEMA NACIONAL DE RIEGO</t>
  </si>
  <si>
    <t>EJECUCIÓN PRESUPUESTARIA DE GASTOS</t>
  </si>
  <si>
    <t>AL 30 DE JUNIO 2022</t>
  </si>
  <si>
    <t>VALORES EN RD$</t>
  </si>
  <si>
    <t>PRESUPUESTO VIGENTE</t>
  </si>
  <si>
    <t>DEVENGADO APROBADO</t>
  </si>
  <si>
    <t>% EJEC.</t>
  </si>
  <si>
    <t xml:space="preserve">REF. CCP CUENTA </t>
  </si>
  <si>
    <t>COD. REF. CCP CUENTA</t>
  </si>
  <si>
    <t>DIRECCION EJECUTIVA DE LA COMISIÓN DE FOMENTO A LA TECNIFICACIÓN DEL SISTEMA NACIONAL DE RIEGO</t>
  </si>
  <si>
    <t>CUENTAS DEL PRESUPUESTO  POR FINANCIAMIENTO</t>
  </si>
  <si>
    <t>% PRES.</t>
  </si>
  <si>
    <t>Autorizado por:</t>
  </si>
  <si>
    <t>Elaborado por:</t>
  </si>
  <si>
    <t>Ilania Quezada Luciano</t>
  </si>
  <si>
    <t>Pablo M. Grimaldi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</si>
</sst>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rebuchet MS"/>
      <family val="2"/>
    </font>
    <font>
      <sz val="9"/>
      <name val="Trebuchet MS"/>
      <family val="2"/>
    </font>
    <font>
      <sz val="10"/>
      <color theme="1"/>
      <name val="Calibri"/>
      <family val="2"/>
      <scheme val="minor"/>
    </font>
    <font>
      <b/>
      <sz val="8"/>
      <color theme="1"/>
      <name val="Trebuchet MS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name val="Trebuchet MS"/>
      <family val="2"/>
    </font>
    <font>
      <b/>
      <sz val="8.5"/>
      <name val="Trebuchet MS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name val="Trebuchet MS"/>
      <family val="2"/>
    </font>
    <font>
      <b/>
      <sz val="9.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39" fontId="3" fillId="0" borderId="1" xfId="1" applyNumberFormat="1" applyFont="1" applyFill="1" applyBorder="1" applyAlignment="1">
      <alignment horizontal="right" vertical="center" wrapText="1"/>
    </xf>
    <xf numFmtId="39" fontId="3" fillId="0" borderId="2" xfId="1" applyNumberFormat="1" applyFont="1" applyFill="1" applyBorder="1" applyAlignment="1">
      <alignment horizontal="right" vertical="center" wrapText="1"/>
    </xf>
    <xf numFmtId="39" fontId="2" fillId="2" borderId="8" xfId="1" applyNumberFormat="1" applyFont="1" applyFill="1" applyBorder="1" applyAlignment="1">
      <alignment horizontal="right" vertical="center" wrapText="1"/>
    </xf>
    <xf numFmtId="9" fontId="0" fillId="0" borderId="0" xfId="2" applyFont="1"/>
    <xf numFmtId="9" fontId="2" fillId="2" borderId="8" xfId="2" applyFont="1" applyFill="1" applyBorder="1" applyAlignment="1">
      <alignment horizontal="right" vertical="center" wrapText="1"/>
    </xf>
    <xf numFmtId="39" fontId="0" fillId="0" borderId="0" xfId="0" applyNumberFormat="1"/>
    <xf numFmtId="0" fontId="7" fillId="0" borderId="0" xfId="0" applyFont="1"/>
    <xf numFmtId="43" fontId="7" fillId="0" borderId="0" xfId="1" applyFont="1"/>
    <xf numFmtId="43" fontId="7" fillId="0" borderId="0" xfId="0" applyNumberFormat="1" applyFont="1"/>
    <xf numFmtId="0" fontId="7" fillId="0" borderId="1" xfId="0" applyFont="1" applyBorder="1"/>
    <xf numFmtId="0" fontId="9" fillId="3" borderId="4" xfId="0" applyFont="1" applyFill="1" applyBorder="1" applyAlignment="1">
      <alignment horizontal="center" vertical="center" wrapText="1"/>
    </xf>
    <xf numFmtId="39" fontId="9" fillId="3" borderId="4" xfId="1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39" fontId="9" fillId="3" borderId="21" xfId="1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39" fontId="9" fillId="3" borderId="22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/>
    <xf numFmtId="164" fontId="4" fillId="0" borderId="1" xfId="0" applyNumberFormat="1" applyFont="1" applyBorder="1"/>
    <xf numFmtId="0" fontId="6" fillId="0" borderId="0" xfId="0" applyFont="1"/>
    <xf numFmtId="0" fontId="12" fillId="0" borderId="0" xfId="0" applyFont="1"/>
    <xf numFmtId="0" fontId="6" fillId="3" borderId="21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39" fontId="13" fillId="3" borderId="21" xfId="1" applyNumberFormat="1" applyFont="1" applyFill="1" applyBorder="1" applyAlignment="1">
      <alignment horizontal="center" vertical="center" wrapText="1"/>
    </xf>
    <xf numFmtId="0" fontId="12" fillId="0" borderId="2" xfId="0" applyFont="1" applyBorder="1"/>
    <xf numFmtId="43" fontId="12" fillId="0" borderId="17" xfId="0" applyNumberFormat="1" applyFont="1" applyBorder="1"/>
    <xf numFmtId="43" fontId="12" fillId="0" borderId="18" xfId="0" applyNumberFormat="1" applyFont="1" applyBorder="1"/>
    <xf numFmtId="43" fontId="12" fillId="0" borderId="19" xfId="0" applyNumberFormat="1" applyFont="1" applyBorder="1"/>
    <xf numFmtId="0" fontId="11" fillId="0" borderId="20" xfId="0" applyFont="1" applyBorder="1" applyAlignment="1">
      <alignment horizontal="right"/>
    </xf>
    <xf numFmtId="0" fontId="11" fillId="0" borderId="20" xfId="0" applyFont="1" applyBorder="1"/>
    <xf numFmtId="43" fontId="11" fillId="0" borderId="15" xfId="1" applyFont="1" applyBorder="1"/>
    <xf numFmtId="43" fontId="11" fillId="0" borderId="0" xfId="1" applyFont="1" applyBorder="1"/>
    <xf numFmtId="43" fontId="11" fillId="0" borderId="16" xfId="0" applyNumberFormat="1" applyFont="1" applyBorder="1"/>
    <xf numFmtId="0" fontId="11" fillId="0" borderId="15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0" xfId="0" applyFont="1" applyBorder="1"/>
    <xf numFmtId="0" fontId="12" fillId="0" borderId="1" xfId="0" applyFont="1" applyBorder="1"/>
    <xf numFmtId="43" fontId="12" fillId="0" borderId="12" xfId="1" applyFont="1" applyBorder="1"/>
    <xf numFmtId="43" fontId="12" fillId="0" borderId="13" xfId="0" applyNumberFormat="1" applyFont="1" applyBorder="1"/>
    <xf numFmtId="43" fontId="12" fillId="0" borderId="14" xfId="0" applyNumberFormat="1" applyFont="1" applyBorder="1"/>
    <xf numFmtId="0" fontId="11" fillId="0" borderId="16" xfId="0" applyFont="1" applyBorder="1"/>
    <xf numFmtId="0" fontId="11" fillId="0" borderId="20" xfId="0" applyFont="1" applyBorder="1" applyAlignment="1">
      <alignment vertical="justify" wrapText="1"/>
    </xf>
    <xf numFmtId="43" fontId="12" fillId="0" borderId="13" xfId="1" applyFont="1" applyBorder="1"/>
    <xf numFmtId="0" fontId="11" fillId="0" borderId="2" xfId="0" applyFont="1" applyBorder="1" applyAlignment="1">
      <alignment horizontal="right"/>
    </xf>
    <xf numFmtId="0" fontId="11" fillId="0" borderId="2" xfId="0" applyFont="1" applyBorder="1"/>
    <xf numFmtId="43" fontId="11" fillId="0" borderId="17" xfId="1" applyFont="1" applyBorder="1"/>
    <xf numFmtId="43" fontId="11" fillId="0" borderId="18" xfId="1" applyFont="1" applyBorder="1"/>
    <xf numFmtId="43" fontId="11" fillId="0" borderId="19" xfId="0" applyNumberFormat="1" applyFont="1" applyBorder="1"/>
    <xf numFmtId="0" fontId="12" fillId="0" borderId="0" xfId="0" applyFont="1" applyBorder="1"/>
    <xf numFmtId="43" fontId="12" fillId="3" borderId="3" xfId="1" applyFont="1" applyFill="1" applyBorder="1"/>
    <xf numFmtId="43" fontId="12" fillId="3" borderId="4" xfId="0" applyNumberFormat="1" applyFont="1" applyFill="1" applyBorder="1"/>
    <xf numFmtId="9" fontId="12" fillId="3" borderId="5" xfId="0" applyNumberFormat="1" applyFont="1" applyFill="1" applyBorder="1"/>
    <xf numFmtId="0" fontId="1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justify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justify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66674</xdr:rowOff>
    </xdr:from>
    <xdr:to>
      <xdr:col>1</xdr:col>
      <xdr:colOff>733425</xdr:colOff>
      <xdr:row>4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66674"/>
          <a:ext cx="1228724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457201</xdr:colOff>
      <xdr:row>0</xdr:row>
      <xdr:rowOff>47625</xdr:rowOff>
    </xdr:from>
    <xdr:to>
      <xdr:col>4</xdr:col>
      <xdr:colOff>485775</xdr:colOff>
      <xdr:row>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3201" y="47625"/>
          <a:ext cx="1181099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G63"/>
  <sheetViews>
    <sheetView showGridLines="0" tabSelected="1" workbookViewId="0">
      <selection activeCell="J4" sqref="J4"/>
    </sheetView>
  </sheetViews>
  <sheetFormatPr defaultColWidth="9.109375" defaultRowHeight="13.8" x14ac:dyDescent="0.3"/>
  <cols>
    <col min="1" max="1" width="8.109375" style="9" customWidth="1"/>
    <col min="2" max="2" width="69.6640625" style="9" customWidth="1"/>
    <col min="3" max="3" width="17.88671875" style="9" customWidth="1"/>
    <col min="4" max="4" width="17.33203125" style="9" customWidth="1"/>
    <col min="5" max="5" width="7.6640625" style="9" customWidth="1"/>
    <col min="6" max="16384" width="9.109375" style="9"/>
  </cols>
  <sheetData>
    <row r="1" spans="1:5" x14ac:dyDescent="0.3">
      <c r="A1" s="58" t="s">
        <v>99</v>
      </c>
      <c r="B1" s="58"/>
      <c r="C1" s="58"/>
      <c r="D1" s="58"/>
      <c r="E1" s="58"/>
    </row>
    <row r="2" spans="1:5" x14ac:dyDescent="0.3">
      <c r="A2" s="58" t="s">
        <v>100</v>
      </c>
      <c r="B2" s="58"/>
      <c r="C2" s="58"/>
      <c r="D2" s="58"/>
      <c r="E2" s="58"/>
    </row>
    <row r="3" spans="1:5" x14ac:dyDescent="0.3">
      <c r="A3" s="58" t="s">
        <v>101</v>
      </c>
      <c r="B3" s="58"/>
      <c r="C3" s="58"/>
      <c r="D3" s="58"/>
      <c r="E3" s="58"/>
    </row>
    <row r="4" spans="1:5" x14ac:dyDescent="0.3">
      <c r="A4" s="58" t="s">
        <v>102</v>
      </c>
      <c r="B4" s="58"/>
      <c r="C4" s="58"/>
      <c r="D4" s="58"/>
      <c r="E4" s="58"/>
    </row>
    <row r="5" spans="1:5" ht="17.25" customHeight="1" thickBot="1" x14ac:dyDescent="0.35">
      <c r="A5" s="59" t="s">
        <v>103</v>
      </c>
      <c r="B5" s="59"/>
      <c r="C5" s="59"/>
      <c r="D5" s="59"/>
      <c r="E5" s="59"/>
    </row>
    <row r="6" spans="1:5" ht="32.25" customHeight="1" thickBot="1" x14ac:dyDescent="0.35">
      <c r="A6" s="24">
        <v>2</v>
      </c>
      <c r="B6" s="25" t="s">
        <v>64</v>
      </c>
      <c r="C6" s="26" t="s">
        <v>104</v>
      </c>
      <c r="D6" s="27" t="s">
        <v>105</v>
      </c>
      <c r="E6" s="27" t="s">
        <v>106</v>
      </c>
    </row>
    <row r="7" spans="1:5" ht="14.4" x14ac:dyDescent="0.3">
      <c r="A7" s="28">
        <v>2.1</v>
      </c>
      <c r="B7" s="28" t="s">
        <v>65</v>
      </c>
      <c r="C7" s="29">
        <f>+C8+C9+C10+C11+C12</f>
        <v>82038945</v>
      </c>
      <c r="D7" s="30">
        <f>+D8+D9+D10+D11+D12</f>
        <v>37023149.490000002</v>
      </c>
      <c r="E7" s="31">
        <f>+D7/C7*100</f>
        <v>45.128748900903105</v>
      </c>
    </row>
    <row r="8" spans="1:5" ht="14.4" x14ac:dyDescent="0.3">
      <c r="A8" s="32" t="s">
        <v>1</v>
      </c>
      <c r="B8" s="33" t="s">
        <v>66</v>
      </c>
      <c r="C8" s="34">
        <v>68812500</v>
      </c>
      <c r="D8" s="35">
        <v>30841516.120000001</v>
      </c>
      <c r="E8" s="36">
        <f>+D8/C8*100</f>
        <v>44.819641954586743</v>
      </c>
    </row>
    <row r="9" spans="1:5" ht="14.4" x14ac:dyDescent="0.3">
      <c r="A9" s="32" t="s">
        <v>9</v>
      </c>
      <c r="B9" s="33" t="s">
        <v>67</v>
      </c>
      <c r="C9" s="34">
        <v>3600000</v>
      </c>
      <c r="D9" s="35">
        <v>1591000</v>
      </c>
      <c r="E9" s="36">
        <f>+D9/C9*100</f>
        <v>44.194444444444443</v>
      </c>
    </row>
    <row r="10" spans="1:5" ht="14.4" x14ac:dyDescent="0.3">
      <c r="A10" s="32" t="s">
        <v>27</v>
      </c>
      <c r="B10" s="33" t="s">
        <v>68</v>
      </c>
      <c r="C10" s="37">
        <v>0</v>
      </c>
      <c r="D10" s="38">
        <v>0</v>
      </c>
      <c r="E10" s="39" t="s">
        <v>98</v>
      </c>
    </row>
    <row r="11" spans="1:5" ht="14.4" x14ac:dyDescent="0.3">
      <c r="A11" s="32" t="s">
        <v>28</v>
      </c>
      <c r="B11" s="33" t="s">
        <v>69</v>
      </c>
      <c r="C11" s="37">
        <v>0</v>
      </c>
      <c r="D11" s="40">
        <v>0</v>
      </c>
      <c r="E11" s="39" t="s">
        <v>98</v>
      </c>
    </row>
    <row r="12" spans="1:5" ht="14.4" x14ac:dyDescent="0.3">
      <c r="A12" s="32" t="s">
        <v>10</v>
      </c>
      <c r="B12" s="33" t="s">
        <v>70</v>
      </c>
      <c r="C12" s="34">
        <v>9626445</v>
      </c>
      <c r="D12" s="35">
        <v>4590633.37</v>
      </c>
      <c r="E12" s="36">
        <f>+D12/C12*100</f>
        <v>47.687732802711693</v>
      </c>
    </row>
    <row r="13" spans="1:5" ht="14.4" x14ac:dyDescent="0.3">
      <c r="A13" s="41">
        <v>2.2000000000000002</v>
      </c>
      <c r="B13" s="41" t="s">
        <v>71</v>
      </c>
      <c r="C13" s="42">
        <f>+C14+C15+C16+C17+C18+C19+C20+C21+C22</f>
        <v>31641420.330000002</v>
      </c>
      <c r="D13" s="43">
        <f>+D14+D15+D16+D17+D18+D19+D20+D21+D22</f>
        <v>1346653.5</v>
      </c>
      <c r="E13" s="44">
        <f>+D13/C13*100</f>
        <v>4.25598309416978</v>
      </c>
    </row>
    <row r="14" spans="1:5" ht="14.4" x14ac:dyDescent="0.3">
      <c r="A14" s="32" t="s">
        <v>11</v>
      </c>
      <c r="B14" s="33" t="s">
        <v>72</v>
      </c>
      <c r="C14" s="34">
        <v>3855153.13</v>
      </c>
      <c r="D14" s="40">
        <v>0</v>
      </c>
      <c r="E14" s="39" t="s">
        <v>98</v>
      </c>
    </row>
    <row r="15" spans="1:5" ht="14.4" x14ac:dyDescent="0.3">
      <c r="A15" s="32" t="s">
        <v>12</v>
      </c>
      <c r="B15" s="33" t="s">
        <v>73</v>
      </c>
      <c r="C15" s="34">
        <v>1060000</v>
      </c>
      <c r="D15" s="40">
        <v>0</v>
      </c>
      <c r="E15" s="39" t="s">
        <v>98</v>
      </c>
    </row>
    <row r="16" spans="1:5" ht="14.4" x14ac:dyDescent="0.3">
      <c r="A16" s="32" t="s">
        <v>13</v>
      </c>
      <c r="B16" s="33" t="s">
        <v>74</v>
      </c>
      <c r="C16" s="34">
        <v>3500000</v>
      </c>
      <c r="D16" s="35">
        <v>852172.5</v>
      </c>
      <c r="E16" s="45"/>
    </row>
    <row r="17" spans="1:7" ht="14.4" x14ac:dyDescent="0.3">
      <c r="A17" s="32" t="s">
        <v>14</v>
      </c>
      <c r="B17" s="33" t="s">
        <v>75</v>
      </c>
      <c r="C17" s="34">
        <v>580000</v>
      </c>
      <c r="D17" s="40">
        <v>0</v>
      </c>
      <c r="E17" s="39" t="s">
        <v>98</v>
      </c>
    </row>
    <row r="18" spans="1:7" ht="14.4" x14ac:dyDescent="0.3">
      <c r="A18" s="32" t="s">
        <v>15</v>
      </c>
      <c r="B18" s="33" t="s">
        <v>76</v>
      </c>
      <c r="C18" s="34">
        <v>385500</v>
      </c>
      <c r="D18" s="40">
        <v>0</v>
      </c>
      <c r="E18" s="39" t="s">
        <v>98</v>
      </c>
    </row>
    <row r="19" spans="1:7" ht="14.4" x14ac:dyDescent="0.3">
      <c r="A19" s="32" t="s">
        <v>16</v>
      </c>
      <c r="B19" s="33" t="s">
        <v>77</v>
      </c>
      <c r="C19" s="34">
        <v>3980000</v>
      </c>
      <c r="D19" s="35">
        <v>291639</v>
      </c>
      <c r="E19" s="36">
        <f>+D19/C19*100</f>
        <v>7.3276130653266325</v>
      </c>
    </row>
    <row r="20" spans="1:7" ht="27.6" x14ac:dyDescent="0.3">
      <c r="A20" s="32" t="s">
        <v>17</v>
      </c>
      <c r="B20" s="46" t="s">
        <v>95</v>
      </c>
      <c r="C20" s="34">
        <v>3139500</v>
      </c>
      <c r="D20" s="35">
        <v>82600</v>
      </c>
      <c r="E20" s="36">
        <f>+D20/C20*100</f>
        <v>2.6309921962095877</v>
      </c>
      <c r="G20" s="11"/>
    </row>
    <row r="21" spans="1:7" ht="14.4" x14ac:dyDescent="0.3">
      <c r="A21" s="32" t="s">
        <v>3</v>
      </c>
      <c r="B21" s="33" t="s">
        <v>78</v>
      </c>
      <c r="C21" s="34">
        <v>13444676.33</v>
      </c>
      <c r="D21" s="40">
        <v>0</v>
      </c>
      <c r="E21" s="39" t="s">
        <v>98</v>
      </c>
    </row>
    <row r="22" spans="1:7" ht="14.4" x14ac:dyDescent="0.3">
      <c r="A22" s="32" t="s">
        <v>19</v>
      </c>
      <c r="B22" s="33" t="s">
        <v>79</v>
      </c>
      <c r="C22" s="34">
        <v>1696590.87</v>
      </c>
      <c r="D22" s="35">
        <v>120242</v>
      </c>
      <c r="E22" s="36">
        <f>+D22/C22*100</f>
        <v>7.0872714292043781</v>
      </c>
    </row>
    <row r="23" spans="1:7" ht="14.4" x14ac:dyDescent="0.3">
      <c r="A23" s="41">
        <v>2.2999999999999998</v>
      </c>
      <c r="B23" s="41" t="s">
        <v>80</v>
      </c>
      <c r="C23" s="42">
        <f>+C24+C25+C26+C27+C28+C29+C30+C31</f>
        <v>5145586</v>
      </c>
      <c r="D23" s="47">
        <f>+D24+D25+D26+D27+D28+D29+D30+D31</f>
        <v>166780.74000000002</v>
      </c>
      <c r="E23" s="44">
        <f>+D23/C23*100</f>
        <v>3.2412389959083381</v>
      </c>
    </row>
    <row r="24" spans="1:7" ht="14.4" x14ac:dyDescent="0.3">
      <c r="A24" s="32" t="s">
        <v>20</v>
      </c>
      <c r="B24" s="33" t="s">
        <v>21</v>
      </c>
      <c r="C24" s="34">
        <v>149700</v>
      </c>
      <c r="D24" s="35">
        <v>26169.58</v>
      </c>
      <c r="E24" s="36">
        <f>+D24/C24*100</f>
        <v>17.481349365397463</v>
      </c>
    </row>
    <row r="25" spans="1:7" ht="14.4" x14ac:dyDescent="0.3">
      <c r="A25" s="32" t="s">
        <v>4</v>
      </c>
      <c r="B25" s="33" t="s">
        <v>5</v>
      </c>
      <c r="C25" s="34">
        <v>287030</v>
      </c>
      <c r="D25" s="40">
        <v>0</v>
      </c>
      <c r="E25" s="39" t="s">
        <v>98</v>
      </c>
    </row>
    <row r="26" spans="1:7" ht="14.4" x14ac:dyDescent="0.3">
      <c r="A26" s="32" t="s">
        <v>22</v>
      </c>
      <c r="B26" s="33" t="s">
        <v>81</v>
      </c>
      <c r="C26" s="34">
        <v>217321.99</v>
      </c>
      <c r="D26" s="35">
        <v>54492.4</v>
      </c>
      <c r="E26" s="36">
        <f t="shared" ref="E26:E37" si="0">+D26/C26*100</f>
        <v>25.074498903677444</v>
      </c>
    </row>
    <row r="27" spans="1:7" ht="14.4" x14ac:dyDescent="0.3">
      <c r="A27" s="32" t="s">
        <v>23</v>
      </c>
      <c r="B27" s="33" t="s">
        <v>24</v>
      </c>
      <c r="C27" s="34">
        <v>27000</v>
      </c>
      <c r="D27" s="35">
        <v>3876.3</v>
      </c>
      <c r="E27" s="36">
        <f t="shared" si="0"/>
        <v>14.356666666666667</v>
      </c>
    </row>
    <row r="28" spans="1:7" ht="14.4" x14ac:dyDescent="0.3">
      <c r="A28" s="32" t="s">
        <v>25</v>
      </c>
      <c r="B28" s="33" t="s">
        <v>82</v>
      </c>
      <c r="C28" s="34">
        <v>51500</v>
      </c>
      <c r="D28" s="35">
        <v>1062</v>
      </c>
      <c r="E28" s="36">
        <f t="shared" si="0"/>
        <v>2.0621359223300972</v>
      </c>
    </row>
    <row r="29" spans="1:7" ht="14.4" x14ac:dyDescent="0.3">
      <c r="A29" s="32" t="s">
        <v>26</v>
      </c>
      <c r="B29" s="33" t="s">
        <v>83</v>
      </c>
      <c r="C29" s="34">
        <v>112462</v>
      </c>
      <c r="D29" s="35">
        <v>34321.479999999996</v>
      </c>
      <c r="E29" s="36">
        <f t="shared" si="0"/>
        <v>30.518290622610301</v>
      </c>
    </row>
    <row r="30" spans="1:7" ht="14.4" x14ac:dyDescent="0.3">
      <c r="A30" s="32" t="s">
        <v>29</v>
      </c>
      <c r="B30" s="33" t="s">
        <v>84</v>
      </c>
      <c r="C30" s="34">
        <v>3314741.74</v>
      </c>
      <c r="D30" s="35">
        <v>20074.16</v>
      </c>
      <c r="E30" s="36">
        <f t="shared" si="0"/>
        <v>0.60560253481467308</v>
      </c>
    </row>
    <row r="31" spans="1:7" ht="14.4" x14ac:dyDescent="0.3">
      <c r="A31" s="32" t="s">
        <v>30</v>
      </c>
      <c r="B31" s="33" t="s">
        <v>85</v>
      </c>
      <c r="C31" s="34">
        <v>985830.27</v>
      </c>
      <c r="D31" s="35">
        <v>26784.82</v>
      </c>
      <c r="E31" s="36">
        <f t="shared" si="0"/>
        <v>2.7169808855635971</v>
      </c>
    </row>
    <row r="32" spans="1:7" ht="14.4" x14ac:dyDescent="0.3">
      <c r="A32" s="41">
        <v>2.6</v>
      </c>
      <c r="B32" s="41" t="s">
        <v>86</v>
      </c>
      <c r="C32" s="42">
        <f>+C33+C34+C35+C36+C37+C38+C39</f>
        <v>75677632.670000002</v>
      </c>
      <c r="D32" s="47">
        <f>+D33+D34+D35+D36+D37+D38+D39</f>
        <v>27247799.23</v>
      </c>
      <c r="E32" s="44">
        <f t="shared" si="0"/>
        <v>36.005089309303315</v>
      </c>
    </row>
    <row r="33" spans="1:5" ht="14.4" x14ac:dyDescent="0.3">
      <c r="A33" s="32" t="s">
        <v>6</v>
      </c>
      <c r="B33" s="33" t="s">
        <v>87</v>
      </c>
      <c r="C33" s="34">
        <v>16215579.5</v>
      </c>
      <c r="D33" s="35">
        <v>4195099.21</v>
      </c>
      <c r="E33" s="36">
        <f t="shared" si="0"/>
        <v>25.870794256844164</v>
      </c>
    </row>
    <row r="34" spans="1:5" ht="14.4" x14ac:dyDescent="0.3">
      <c r="A34" s="32" t="s">
        <v>31</v>
      </c>
      <c r="B34" s="33" t="s">
        <v>32</v>
      </c>
      <c r="C34" s="34">
        <v>304766.82</v>
      </c>
      <c r="D34" s="35">
        <v>26616.82</v>
      </c>
      <c r="E34" s="36">
        <f t="shared" si="0"/>
        <v>8.7335032074685817</v>
      </c>
    </row>
    <row r="35" spans="1:5" ht="14.4" x14ac:dyDescent="0.3">
      <c r="A35" s="32" t="s">
        <v>7</v>
      </c>
      <c r="B35" s="33" t="s">
        <v>88</v>
      </c>
      <c r="C35" s="34">
        <v>363300.6</v>
      </c>
      <c r="D35" s="35">
        <v>12319.2</v>
      </c>
      <c r="E35" s="36">
        <f t="shared" si="0"/>
        <v>3.3909109976696987</v>
      </c>
    </row>
    <row r="36" spans="1:5" ht="14.4" x14ac:dyDescent="0.3">
      <c r="A36" s="32" t="s">
        <v>8</v>
      </c>
      <c r="B36" s="33" t="s">
        <v>89</v>
      </c>
      <c r="C36" s="34">
        <v>50001349.75</v>
      </c>
      <c r="D36" s="35">
        <v>22854700</v>
      </c>
      <c r="E36" s="36">
        <f t="shared" si="0"/>
        <v>45.708166108055913</v>
      </c>
    </row>
    <row r="37" spans="1:5" ht="14.4" x14ac:dyDescent="0.3">
      <c r="A37" s="32" t="s">
        <v>33</v>
      </c>
      <c r="B37" s="33" t="s">
        <v>90</v>
      </c>
      <c r="C37" s="34">
        <v>5544000</v>
      </c>
      <c r="D37" s="35">
        <v>159064</v>
      </c>
      <c r="E37" s="36">
        <f t="shared" si="0"/>
        <v>2.8691197691197692</v>
      </c>
    </row>
    <row r="38" spans="1:5" ht="14.4" x14ac:dyDescent="0.3">
      <c r="A38" s="32" t="s">
        <v>34</v>
      </c>
      <c r="B38" s="33" t="s">
        <v>91</v>
      </c>
      <c r="C38" s="34">
        <v>100000</v>
      </c>
      <c r="D38" s="40">
        <v>0</v>
      </c>
      <c r="E38" s="39" t="s">
        <v>98</v>
      </c>
    </row>
    <row r="39" spans="1:5" ht="14.4" x14ac:dyDescent="0.3">
      <c r="A39" s="32" t="s">
        <v>35</v>
      </c>
      <c r="B39" s="33" t="s">
        <v>92</v>
      </c>
      <c r="C39" s="34">
        <v>3148636</v>
      </c>
      <c r="D39" s="40">
        <v>0</v>
      </c>
      <c r="E39" s="39" t="s">
        <v>98</v>
      </c>
    </row>
    <row r="40" spans="1:5" ht="14.4" x14ac:dyDescent="0.3">
      <c r="A40" s="41">
        <v>2.7</v>
      </c>
      <c r="B40" s="41" t="s">
        <v>93</v>
      </c>
      <c r="C40" s="42">
        <f>+C41</f>
        <v>2800000</v>
      </c>
      <c r="D40" s="47">
        <f>+D41</f>
        <v>1088560.51</v>
      </c>
      <c r="E40" s="44">
        <f>+D40/C40*100</f>
        <v>38.877161071428574</v>
      </c>
    </row>
    <row r="41" spans="1:5" ht="15" thickBot="1" x14ac:dyDescent="0.35">
      <c r="A41" s="48" t="s">
        <v>36</v>
      </c>
      <c r="B41" s="49" t="s">
        <v>94</v>
      </c>
      <c r="C41" s="50">
        <v>2800000</v>
      </c>
      <c r="D41" s="51">
        <v>1088560.51</v>
      </c>
      <c r="E41" s="52">
        <f>+D41/C41*100</f>
        <v>38.877161071428574</v>
      </c>
    </row>
    <row r="42" spans="1:5" ht="14.4" hidden="1" x14ac:dyDescent="0.3">
      <c r="A42" s="53">
        <v>2.8</v>
      </c>
      <c r="B42" s="53" t="s">
        <v>37</v>
      </c>
      <c r="C42" s="53">
        <f>+C43+C44</f>
        <v>0</v>
      </c>
      <c r="D42" s="53">
        <f>+D43+D44</f>
        <v>0</v>
      </c>
      <c r="E42" s="40"/>
    </row>
    <row r="43" spans="1:5" ht="14.4" hidden="1" x14ac:dyDescent="0.3">
      <c r="A43" s="38" t="s">
        <v>38</v>
      </c>
      <c r="B43" s="40" t="s">
        <v>39</v>
      </c>
      <c r="C43" s="40">
        <v>0</v>
      </c>
      <c r="D43" s="40">
        <v>0</v>
      </c>
      <c r="E43" s="40"/>
    </row>
    <row r="44" spans="1:5" ht="14.4" hidden="1" x14ac:dyDescent="0.3">
      <c r="A44" s="38" t="s">
        <v>40</v>
      </c>
      <c r="B44" s="40" t="s">
        <v>41</v>
      </c>
      <c r="C44" s="40">
        <v>0</v>
      </c>
      <c r="D44" s="40">
        <v>0</v>
      </c>
      <c r="E44" s="40"/>
    </row>
    <row r="45" spans="1:5" ht="14.4" hidden="1" x14ac:dyDescent="0.3">
      <c r="A45" s="53">
        <v>2.9</v>
      </c>
      <c r="B45" s="53" t="s">
        <v>42</v>
      </c>
      <c r="C45" s="53">
        <f>+C46+C47+C48+C49</f>
        <v>0</v>
      </c>
      <c r="D45" s="53">
        <f>+D46+D47+D48+D49</f>
        <v>0</v>
      </c>
      <c r="E45" s="40"/>
    </row>
    <row r="46" spans="1:5" ht="14.4" hidden="1" x14ac:dyDescent="0.3">
      <c r="A46" s="38" t="s">
        <v>43</v>
      </c>
      <c r="B46" s="40" t="s">
        <v>44</v>
      </c>
      <c r="C46" s="40">
        <v>0</v>
      </c>
      <c r="D46" s="40">
        <v>0</v>
      </c>
      <c r="E46" s="40"/>
    </row>
    <row r="47" spans="1:5" ht="14.4" hidden="1" x14ac:dyDescent="0.3">
      <c r="A47" s="38" t="s">
        <v>45</v>
      </c>
      <c r="B47" s="40" t="s">
        <v>46</v>
      </c>
      <c r="C47" s="40">
        <v>0</v>
      </c>
      <c r="D47" s="40">
        <v>0</v>
      </c>
      <c r="E47" s="40"/>
    </row>
    <row r="48" spans="1:5" ht="14.4" hidden="1" x14ac:dyDescent="0.3">
      <c r="A48" s="38" t="s">
        <v>47</v>
      </c>
      <c r="B48" s="40" t="s">
        <v>48</v>
      </c>
      <c r="C48" s="40">
        <v>0</v>
      </c>
      <c r="D48" s="40">
        <v>0</v>
      </c>
      <c r="E48" s="40"/>
    </row>
    <row r="49" spans="1:5" ht="14.4" hidden="1" x14ac:dyDescent="0.3">
      <c r="A49" s="53">
        <v>4</v>
      </c>
      <c r="B49" s="53" t="s">
        <v>49</v>
      </c>
      <c r="C49" s="53">
        <f>+C50+C53</f>
        <v>0</v>
      </c>
      <c r="D49" s="53">
        <f>+D50+D53</f>
        <v>0</v>
      </c>
      <c r="E49" s="40"/>
    </row>
    <row r="50" spans="1:5" ht="14.4" hidden="1" x14ac:dyDescent="0.3">
      <c r="A50" s="53">
        <v>4.0999999999999996</v>
      </c>
      <c r="B50" s="53" t="s">
        <v>50</v>
      </c>
      <c r="C50" s="53">
        <f>+C51+C52</f>
        <v>0</v>
      </c>
      <c r="D50" s="53">
        <f>+D51+D52</f>
        <v>0</v>
      </c>
      <c r="E50" s="40"/>
    </row>
    <row r="51" spans="1:5" ht="14.4" hidden="1" x14ac:dyDescent="0.3">
      <c r="A51" s="38" t="s">
        <v>51</v>
      </c>
      <c r="B51" s="40" t="s">
        <v>52</v>
      </c>
      <c r="C51" s="40">
        <v>0</v>
      </c>
      <c r="D51" s="40">
        <v>0</v>
      </c>
      <c r="E51" s="40"/>
    </row>
    <row r="52" spans="1:5" ht="14.4" hidden="1" x14ac:dyDescent="0.3">
      <c r="A52" s="38" t="s">
        <v>53</v>
      </c>
      <c r="B52" s="40" t="s">
        <v>54</v>
      </c>
      <c r="C52" s="40">
        <v>0</v>
      </c>
      <c r="D52" s="40">
        <v>0</v>
      </c>
      <c r="E52" s="40"/>
    </row>
    <row r="53" spans="1:5" ht="14.4" hidden="1" x14ac:dyDescent="0.3">
      <c r="A53" s="53">
        <v>4.2</v>
      </c>
      <c r="B53" s="53" t="s">
        <v>55</v>
      </c>
      <c r="C53" s="53">
        <f>+C54+C55+C56+C57</f>
        <v>0</v>
      </c>
      <c r="D53" s="53">
        <f>+D54+D55+D56+D57</f>
        <v>0</v>
      </c>
      <c r="E53" s="40"/>
    </row>
    <row r="54" spans="1:5" ht="14.4" hidden="1" x14ac:dyDescent="0.3">
      <c r="A54" s="38" t="s">
        <v>56</v>
      </c>
      <c r="B54" s="40" t="s">
        <v>57</v>
      </c>
      <c r="C54" s="40">
        <v>0</v>
      </c>
      <c r="D54" s="40">
        <v>0</v>
      </c>
      <c r="E54" s="40"/>
    </row>
    <row r="55" spans="1:5" ht="14.4" hidden="1" x14ac:dyDescent="0.3">
      <c r="A55" s="38" t="s">
        <v>58</v>
      </c>
      <c r="B55" s="40" t="s">
        <v>59</v>
      </c>
      <c r="C55" s="40">
        <v>0</v>
      </c>
      <c r="D55" s="40">
        <v>0</v>
      </c>
      <c r="E55" s="40"/>
    </row>
    <row r="56" spans="1:5" ht="14.4" hidden="1" x14ac:dyDescent="0.3">
      <c r="A56" s="40">
        <v>4.3</v>
      </c>
      <c r="B56" s="40" t="s">
        <v>60</v>
      </c>
      <c r="C56" s="40">
        <v>0</v>
      </c>
      <c r="D56" s="40">
        <v>0</v>
      </c>
      <c r="E56" s="40"/>
    </row>
    <row r="57" spans="1:5" ht="14.4" hidden="1" x14ac:dyDescent="0.3">
      <c r="A57" s="38" t="s">
        <v>61</v>
      </c>
      <c r="B57" s="40" t="s">
        <v>62</v>
      </c>
      <c r="C57" s="40">
        <v>0</v>
      </c>
      <c r="D57" s="40">
        <v>0</v>
      </c>
      <c r="E57" s="40"/>
    </row>
    <row r="58" spans="1:5" ht="15" thickBot="1" x14ac:dyDescent="0.35">
      <c r="A58" s="62" t="s">
        <v>63</v>
      </c>
      <c r="B58" s="63"/>
      <c r="C58" s="54">
        <f>+C49+C45+C42+C40+C32+C23+C13+C7</f>
        <v>197303584</v>
      </c>
      <c r="D58" s="55">
        <f>+D49+D45+D42+D40+D32+D23+D13+D7</f>
        <v>66872943.469999999</v>
      </c>
      <c r="E58" s="56">
        <v>0.33</v>
      </c>
    </row>
    <row r="59" spans="1:5" x14ac:dyDescent="0.3">
      <c r="A59" s="57" t="s">
        <v>97</v>
      </c>
      <c r="B59" s="57" t="s">
        <v>96</v>
      </c>
    </row>
    <row r="60" spans="1:5" x14ac:dyDescent="0.3">
      <c r="C60" s="10"/>
      <c r="D60" s="10"/>
      <c r="E60" s="11"/>
    </row>
    <row r="61" spans="1:5" ht="14.4" x14ac:dyDescent="0.3">
      <c r="B61" s="23" t="s">
        <v>114</v>
      </c>
      <c r="C61" s="61" t="s">
        <v>115</v>
      </c>
      <c r="D61" s="61"/>
      <c r="E61" s="61"/>
    </row>
    <row r="62" spans="1:5" x14ac:dyDescent="0.3">
      <c r="B62" s="22" t="s">
        <v>113</v>
      </c>
      <c r="C62" s="60" t="s">
        <v>112</v>
      </c>
      <c r="D62" s="60"/>
      <c r="E62" s="60"/>
    </row>
    <row r="63" spans="1:5" x14ac:dyDescent="0.3">
      <c r="C63" s="11"/>
      <c r="D63" s="11"/>
    </row>
  </sheetData>
  <mergeCells count="8">
    <mergeCell ref="A2:E2"/>
    <mergeCell ref="A1:E1"/>
    <mergeCell ref="A5:E5"/>
    <mergeCell ref="C62:E62"/>
    <mergeCell ref="C61:E61"/>
    <mergeCell ref="A58:B58"/>
    <mergeCell ref="A4:E4"/>
    <mergeCell ref="A3:E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B1:G44"/>
  <sheetViews>
    <sheetView showGridLines="0" workbookViewId="0">
      <selection activeCell="C12" sqref="C12"/>
    </sheetView>
  </sheetViews>
  <sheetFormatPr defaultRowHeight="14.4" x14ac:dyDescent="0.3"/>
  <cols>
    <col min="1" max="1" width="3.44140625" customWidth="1"/>
    <col min="2" max="2" width="11" customWidth="1"/>
    <col min="3" max="3" width="45.6640625" customWidth="1"/>
    <col min="4" max="4" width="18.6640625" customWidth="1"/>
    <col min="5" max="5" width="8.33203125" customWidth="1"/>
    <col min="7" max="7" width="16.6640625" customWidth="1"/>
    <col min="9" max="9" width="7.33203125" customWidth="1"/>
    <col min="10" max="10" width="17.88671875" customWidth="1"/>
    <col min="11" max="11" width="16.44140625" customWidth="1"/>
    <col min="12" max="12" width="14.5546875" customWidth="1"/>
    <col min="13" max="13" width="18.33203125" customWidth="1"/>
  </cols>
  <sheetData>
    <row r="1" spans="2:7" ht="13.5" customHeight="1" x14ac:dyDescent="0.3">
      <c r="B1" s="64" t="s">
        <v>99</v>
      </c>
      <c r="C1" s="64"/>
      <c r="D1" s="64"/>
    </row>
    <row r="2" spans="2:7" ht="24.75" customHeight="1" x14ac:dyDescent="0.3">
      <c r="B2" s="65" t="s">
        <v>109</v>
      </c>
      <c r="C2" s="65"/>
      <c r="D2" s="65"/>
    </row>
    <row r="3" spans="2:7" ht="14.25" customHeight="1" x14ac:dyDescent="0.3">
      <c r="B3" s="64" t="s">
        <v>110</v>
      </c>
      <c r="C3" s="64"/>
      <c r="D3" s="64"/>
    </row>
    <row r="4" spans="2:7" ht="14.25" customHeight="1" x14ac:dyDescent="0.3">
      <c r="B4" s="66" t="s">
        <v>102</v>
      </c>
      <c r="C4" s="66"/>
      <c r="D4" s="66"/>
    </row>
    <row r="5" spans="2:7" ht="14.25" customHeight="1" thickBot="1" x14ac:dyDescent="0.35">
      <c r="B5" s="66" t="s">
        <v>103</v>
      </c>
      <c r="C5" s="66"/>
      <c r="D5" s="66"/>
    </row>
    <row r="6" spans="2:7" ht="25.5" customHeight="1" thickBot="1" x14ac:dyDescent="0.35">
      <c r="B6" s="16" t="s">
        <v>108</v>
      </c>
      <c r="C6" s="18" t="s">
        <v>107</v>
      </c>
      <c r="D6" s="17" t="s">
        <v>104</v>
      </c>
      <c r="E6" s="19" t="s">
        <v>111</v>
      </c>
    </row>
    <row r="7" spans="2:7" ht="20.25" customHeight="1" x14ac:dyDescent="0.3">
      <c r="B7" s="1" t="s">
        <v>1</v>
      </c>
      <c r="C7" s="12" t="s">
        <v>66</v>
      </c>
      <c r="D7" s="4">
        <v>68812500</v>
      </c>
      <c r="E7" s="20">
        <f>+D7/D35*100</f>
        <v>45.875000000000007</v>
      </c>
      <c r="F7" s="6"/>
    </row>
    <row r="8" spans="2:7" ht="18.75" customHeight="1" x14ac:dyDescent="0.3">
      <c r="B8" s="1" t="s">
        <v>9</v>
      </c>
      <c r="C8" s="12" t="s">
        <v>67</v>
      </c>
      <c r="D8" s="3">
        <v>3600000</v>
      </c>
      <c r="E8" s="20">
        <f>+D8/D35*100</f>
        <v>2.4000000000000004</v>
      </c>
    </row>
    <row r="9" spans="2:7" ht="27" customHeight="1" x14ac:dyDescent="0.3">
      <c r="B9" s="1" t="s">
        <v>10</v>
      </c>
      <c r="C9" s="12" t="s">
        <v>70</v>
      </c>
      <c r="D9" s="3">
        <v>9626445</v>
      </c>
      <c r="E9" s="20">
        <f>+D9/D35*100</f>
        <v>6.4176300000000017</v>
      </c>
    </row>
    <row r="10" spans="2:7" ht="21.75" customHeight="1" x14ac:dyDescent="0.3">
      <c r="B10" s="1" t="s">
        <v>11</v>
      </c>
      <c r="C10" s="12" t="s">
        <v>72</v>
      </c>
      <c r="D10" s="3">
        <v>3855153.13</v>
      </c>
      <c r="E10" s="20">
        <f>+D10/D35*100</f>
        <v>2.5701020866666671</v>
      </c>
      <c r="G10" s="8"/>
    </row>
    <row r="11" spans="2:7" ht="25.5" customHeight="1" x14ac:dyDescent="0.3">
      <c r="B11" s="1" t="s">
        <v>12</v>
      </c>
      <c r="C11" s="12" t="s">
        <v>73</v>
      </c>
      <c r="D11" s="3">
        <v>1060000</v>
      </c>
      <c r="E11" s="20">
        <f>+D11/D35*100</f>
        <v>0.70666666666666678</v>
      </c>
      <c r="G11" s="8"/>
    </row>
    <row r="12" spans="2:7" ht="21.75" customHeight="1" x14ac:dyDescent="0.3">
      <c r="B12" s="1" t="s">
        <v>13</v>
      </c>
      <c r="C12" s="12" t="s">
        <v>74</v>
      </c>
      <c r="D12" s="3">
        <v>3500000</v>
      </c>
      <c r="E12" s="20">
        <f>+D12/D35*100</f>
        <v>2.3333333333333339</v>
      </c>
      <c r="G12" s="8"/>
    </row>
    <row r="13" spans="2:7" ht="21.75" customHeight="1" x14ac:dyDescent="0.3">
      <c r="B13" s="1" t="s">
        <v>14</v>
      </c>
      <c r="C13" s="12" t="s">
        <v>75</v>
      </c>
      <c r="D13" s="3">
        <v>580000</v>
      </c>
      <c r="E13" s="20">
        <f>+D13/D35*100</f>
        <v>0.38666666666666677</v>
      </c>
      <c r="G13" s="8"/>
    </row>
    <row r="14" spans="2:7" ht="21.75" customHeight="1" x14ac:dyDescent="0.3">
      <c r="B14" s="1" t="s">
        <v>15</v>
      </c>
      <c r="C14" s="12" t="s">
        <v>76</v>
      </c>
      <c r="D14" s="3">
        <v>385500</v>
      </c>
      <c r="E14" s="20">
        <f>+D14/D35*100</f>
        <v>0.25700000000000006</v>
      </c>
      <c r="G14" s="8"/>
    </row>
    <row r="15" spans="2:7" ht="21.75" customHeight="1" x14ac:dyDescent="0.3">
      <c r="B15" s="1" t="s">
        <v>16</v>
      </c>
      <c r="C15" s="12" t="s">
        <v>77</v>
      </c>
      <c r="D15" s="3">
        <v>3980000</v>
      </c>
      <c r="E15" s="20">
        <f>+D15/D35*100</f>
        <v>2.6533333333333338</v>
      </c>
      <c r="G15" s="8"/>
    </row>
    <row r="16" spans="2:7" ht="32.25" customHeight="1" x14ac:dyDescent="0.3">
      <c r="B16" s="1" t="s">
        <v>17</v>
      </c>
      <c r="C16" s="2" t="s">
        <v>95</v>
      </c>
      <c r="D16" s="3">
        <v>3139500</v>
      </c>
      <c r="E16" s="20">
        <f>+D16/D35*100</f>
        <v>2.0930000000000004</v>
      </c>
      <c r="G16" s="8"/>
    </row>
    <row r="17" spans="2:7" ht="24.75" customHeight="1" x14ac:dyDescent="0.3">
      <c r="B17" s="1" t="s">
        <v>3</v>
      </c>
      <c r="C17" s="2" t="s">
        <v>78</v>
      </c>
      <c r="D17" s="3">
        <v>833755</v>
      </c>
      <c r="E17" s="20">
        <f>+D17/D35*100</f>
        <v>0.55583666666666676</v>
      </c>
      <c r="G17" s="8"/>
    </row>
    <row r="18" spans="2:7" ht="24.75" customHeight="1" x14ac:dyDescent="0.3">
      <c r="B18" s="1" t="s">
        <v>19</v>
      </c>
      <c r="C18" s="2" t="s">
        <v>79</v>
      </c>
      <c r="D18" s="3">
        <v>1696590.87</v>
      </c>
      <c r="E18" s="20">
        <f>+D18/D35*100</f>
        <v>1.1310605800000004</v>
      </c>
      <c r="G18" s="8"/>
    </row>
    <row r="19" spans="2:7" ht="24.75" customHeight="1" x14ac:dyDescent="0.3">
      <c r="B19" s="1" t="s">
        <v>20</v>
      </c>
      <c r="C19" s="2" t="s">
        <v>21</v>
      </c>
      <c r="D19" s="3">
        <v>149700</v>
      </c>
      <c r="E19" s="20">
        <f>+D19/D35*100</f>
        <v>9.9800000000000014E-2</v>
      </c>
      <c r="G19" s="8"/>
    </row>
    <row r="20" spans="2:7" ht="21.75" customHeight="1" x14ac:dyDescent="0.3">
      <c r="B20" s="1" t="s">
        <v>4</v>
      </c>
      <c r="C20" s="2" t="s">
        <v>5</v>
      </c>
      <c r="D20" s="3">
        <v>159000</v>
      </c>
      <c r="E20" s="20">
        <f>+D20/D35*100</f>
        <v>0.10600000000000001</v>
      </c>
      <c r="G20" s="8"/>
    </row>
    <row r="21" spans="2:7" ht="21.75" customHeight="1" x14ac:dyDescent="0.3">
      <c r="B21" s="1" t="s">
        <v>22</v>
      </c>
      <c r="C21" s="2" t="s">
        <v>81</v>
      </c>
      <c r="D21" s="3">
        <v>217321.99</v>
      </c>
      <c r="E21" s="20">
        <f>+D21/D34*100</f>
        <v>7.7614996428571423</v>
      </c>
      <c r="G21" s="8"/>
    </row>
    <row r="22" spans="2:7" ht="21.75" customHeight="1" x14ac:dyDescent="0.3">
      <c r="B22" s="1" t="s">
        <v>23</v>
      </c>
      <c r="C22" s="2" t="s">
        <v>24</v>
      </c>
      <c r="D22" s="3">
        <v>27000</v>
      </c>
      <c r="E22" s="20">
        <f>+D22/D35*100</f>
        <v>1.8000000000000002E-2</v>
      </c>
      <c r="G22" s="8"/>
    </row>
    <row r="23" spans="2:7" ht="21.75" customHeight="1" x14ac:dyDescent="0.3">
      <c r="B23" s="1" t="s">
        <v>25</v>
      </c>
      <c r="C23" s="2" t="s">
        <v>82</v>
      </c>
      <c r="D23" s="3">
        <v>51500</v>
      </c>
      <c r="E23" s="20">
        <f>+D23/D35*100</f>
        <v>3.4333333333333341E-2</v>
      </c>
      <c r="G23" s="8"/>
    </row>
    <row r="24" spans="2:7" ht="26.25" customHeight="1" x14ac:dyDescent="0.3">
      <c r="B24" s="1" t="s">
        <v>26</v>
      </c>
      <c r="C24" s="2" t="s">
        <v>83</v>
      </c>
      <c r="D24" s="3">
        <v>112462</v>
      </c>
      <c r="E24" s="20">
        <f>+D24/D35*100</f>
        <v>7.4974666666666676E-2</v>
      </c>
      <c r="G24" s="8"/>
    </row>
    <row r="25" spans="2:7" ht="27.75" customHeight="1" x14ac:dyDescent="0.3">
      <c r="B25" s="1" t="s">
        <v>29</v>
      </c>
      <c r="C25" s="2" t="s">
        <v>84</v>
      </c>
      <c r="D25" s="3">
        <v>3314741.74</v>
      </c>
      <c r="E25" s="20">
        <f>+D25/D35*100</f>
        <v>2.2098278266666673</v>
      </c>
      <c r="G25" s="8"/>
    </row>
    <row r="26" spans="2:7" ht="21.75" customHeight="1" x14ac:dyDescent="0.3">
      <c r="B26" s="1" t="s">
        <v>30</v>
      </c>
      <c r="C26" s="2" t="s">
        <v>85</v>
      </c>
      <c r="D26" s="3">
        <v>985830.27</v>
      </c>
      <c r="E26" s="20">
        <f>+D26/D35*100</f>
        <v>0.65722018000000015</v>
      </c>
      <c r="G26" s="8"/>
    </row>
    <row r="27" spans="2:7" ht="21.75" customHeight="1" x14ac:dyDescent="0.3">
      <c r="B27" s="1" t="s">
        <v>6</v>
      </c>
      <c r="C27" s="2" t="s">
        <v>87</v>
      </c>
      <c r="D27" s="3">
        <v>5400597.1799999997</v>
      </c>
      <c r="E27" s="20">
        <f>+D27/D35*100</f>
        <v>3.6003981200000008</v>
      </c>
      <c r="G27" s="8"/>
    </row>
    <row r="28" spans="2:7" ht="27.75" customHeight="1" x14ac:dyDescent="0.3">
      <c r="B28" s="1" t="s">
        <v>31</v>
      </c>
      <c r="C28" s="2" t="s">
        <v>32</v>
      </c>
      <c r="D28" s="3">
        <v>304766.82</v>
      </c>
      <c r="E28" s="20">
        <f>+D28/D35*100</f>
        <v>0.20317788000000003</v>
      </c>
      <c r="G28" s="8"/>
    </row>
    <row r="29" spans="2:7" ht="21.75" customHeight="1" x14ac:dyDescent="0.3">
      <c r="B29" s="1" t="s">
        <v>7</v>
      </c>
      <c r="C29" s="2" t="s">
        <v>88</v>
      </c>
      <c r="D29" s="3">
        <v>15000</v>
      </c>
      <c r="E29" s="20">
        <f>+D29/D35*100</f>
        <v>1.0000000000000002E-2</v>
      </c>
      <c r="G29" s="8"/>
    </row>
    <row r="30" spans="2:7" ht="28.5" customHeight="1" x14ac:dyDescent="0.3">
      <c r="B30" s="1" t="s">
        <v>8</v>
      </c>
      <c r="C30" s="2" t="s">
        <v>89</v>
      </c>
      <c r="D30" s="3">
        <v>26600000</v>
      </c>
      <c r="E30" s="20">
        <f>+D30/D35*100</f>
        <v>17.733333333333338</v>
      </c>
      <c r="G30" s="8"/>
    </row>
    <row r="31" spans="2:7" ht="21.75" customHeight="1" x14ac:dyDescent="0.3">
      <c r="B31" s="1" t="s">
        <v>33</v>
      </c>
      <c r="C31" s="2" t="s">
        <v>90</v>
      </c>
      <c r="D31" s="3">
        <v>5544000</v>
      </c>
      <c r="E31" s="20">
        <f>+D31/D35*100</f>
        <v>3.6960000000000006</v>
      </c>
      <c r="G31" s="8"/>
    </row>
    <row r="32" spans="2:7" ht="21.75" customHeight="1" x14ac:dyDescent="0.3">
      <c r="B32" s="1" t="s">
        <v>34</v>
      </c>
      <c r="C32" s="2" t="s">
        <v>91</v>
      </c>
      <c r="D32" s="3">
        <v>100000</v>
      </c>
      <c r="E32" s="20">
        <f>+D32/D35*100</f>
        <v>6.666666666666668E-2</v>
      </c>
      <c r="G32" s="8"/>
    </row>
    <row r="33" spans="2:7" ht="21.75" customHeight="1" x14ac:dyDescent="0.3">
      <c r="B33" s="1" t="s">
        <v>35</v>
      </c>
      <c r="C33" s="2" t="s">
        <v>92</v>
      </c>
      <c r="D33" s="3">
        <v>3148636</v>
      </c>
      <c r="E33" s="20">
        <f>+D33/D35*100</f>
        <v>2.0990906666666671</v>
      </c>
      <c r="G33" s="8"/>
    </row>
    <row r="34" spans="2:7" ht="21.75" customHeight="1" x14ac:dyDescent="0.3">
      <c r="B34" s="1" t="s">
        <v>36</v>
      </c>
      <c r="C34" s="2" t="s">
        <v>94</v>
      </c>
      <c r="D34" s="3">
        <v>2800000</v>
      </c>
      <c r="E34" s="20">
        <f>+D34/D35*100</f>
        <v>1.8666666666666671</v>
      </c>
      <c r="G34" s="8"/>
    </row>
    <row r="35" spans="2:7" ht="15" thickBot="1" x14ac:dyDescent="0.35">
      <c r="B35" s="68" t="s">
        <v>18</v>
      </c>
      <c r="C35" s="69"/>
      <c r="D35" s="5">
        <f>SUM(D7:D34)</f>
        <v>149999999.99999997</v>
      </c>
      <c r="E35" s="7">
        <v>1</v>
      </c>
    </row>
    <row r="36" spans="2:7" ht="14.25" customHeight="1" thickBot="1" x14ac:dyDescent="0.35">
      <c r="B36" s="67"/>
      <c r="C36" s="67"/>
    </row>
    <row r="37" spans="2:7" ht="33.75" customHeight="1" thickBot="1" x14ac:dyDescent="0.35">
      <c r="B37" s="15" t="s">
        <v>108</v>
      </c>
      <c r="C37" s="13" t="s">
        <v>107</v>
      </c>
      <c r="D37" s="14" t="s">
        <v>104</v>
      </c>
      <c r="E37" s="19" t="s">
        <v>111</v>
      </c>
    </row>
    <row r="38" spans="2:7" ht="19.5" customHeight="1" x14ac:dyDescent="0.3">
      <c r="B38" s="1" t="s">
        <v>3</v>
      </c>
      <c r="C38" s="2" t="s">
        <v>78</v>
      </c>
      <c r="D38" s="3">
        <v>12610921.33</v>
      </c>
      <c r="E38" s="20">
        <f>+D38/D43*100</f>
        <v>26.65954725544686</v>
      </c>
    </row>
    <row r="39" spans="2:7" ht="19.5" customHeight="1" x14ac:dyDescent="0.3">
      <c r="B39" s="1" t="s">
        <v>4</v>
      </c>
      <c r="C39" s="2" t="s">
        <v>5</v>
      </c>
      <c r="D39" s="3">
        <v>128030</v>
      </c>
      <c r="E39" s="21">
        <f>+D39/D43*100</f>
        <v>0.27065602471051664</v>
      </c>
    </row>
    <row r="40" spans="2:7" ht="18" customHeight="1" x14ac:dyDescent="0.3">
      <c r="B40" s="1" t="s">
        <v>6</v>
      </c>
      <c r="C40" s="2" t="s">
        <v>87</v>
      </c>
      <c r="D40" s="3">
        <v>10814982.32</v>
      </c>
      <c r="E40" s="20">
        <f>+D40/D43*100</f>
        <v>22.862923705738663</v>
      </c>
    </row>
    <row r="41" spans="2:7" ht="18.75" customHeight="1" x14ac:dyDescent="0.3">
      <c r="B41" s="1" t="s">
        <v>7</v>
      </c>
      <c r="C41" s="2" t="s">
        <v>88</v>
      </c>
      <c r="D41" s="3">
        <v>348300.6</v>
      </c>
      <c r="E41" s="20">
        <f>+D41/D43*100</f>
        <v>0.7363091134912737</v>
      </c>
    </row>
    <row r="42" spans="2:7" ht="26.25" customHeight="1" x14ac:dyDescent="0.3">
      <c r="B42" s="1" t="s">
        <v>8</v>
      </c>
      <c r="C42" s="2" t="s">
        <v>89</v>
      </c>
      <c r="D42" s="3">
        <v>23401349.75</v>
      </c>
      <c r="E42" s="20">
        <f>+D42/D43*100</f>
        <v>49.470563900612689</v>
      </c>
    </row>
    <row r="43" spans="2:7" ht="16.5" customHeight="1" thickBot="1" x14ac:dyDescent="0.35">
      <c r="B43" s="68" t="s">
        <v>2</v>
      </c>
      <c r="C43" s="69"/>
      <c r="D43" s="5">
        <f>SUM(D38:D42)</f>
        <v>47303584</v>
      </c>
      <c r="E43" s="7">
        <v>1</v>
      </c>
    </row>
    <row r="44" spans="2:7" ht="12" customHeight="1" x14ac:dyDescent="0.3">
      <c r="B44" s="67" t="s">
        <v>0</v>
      </c>
      <c r="C44" s="67"/>
    </row>
  </sheetData>
  <mergeCells count="9">
    <mergeCell ref="B1:D1"/>
    <mergeCell ref="B2:D2"/>
    <mergeCell ref="B3:D3"/>
    <mergeCell ref="B4:D4"/>
    <mergeCell ref="B44:C44"/>
    <mergeCell ref="B5:D5"/>
    <mergeCell ref="B35:C35"/>
    <mergeCell ref="B36:C36"/>
    <mergeCell ref="B43:C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Gastos del Presupuesto</vt:lpstr>
      <vt:lpstr>2.5.2 % Financiamiento x Ctas.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2022-07-18T19:23:28Z</dcterms:modified>
</cp:coreProperties>
</file>