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1" activeTab="2"/>
  </bookViews>
  <sheets>
    <sheet name="P1 Presupuesto Aprobado" sheetId="1" state="hidden" r:id="rId1"/>
    <sheet name="P2 Presupuesto Aprobado-Ejec " sheetId="2" r:id="rId2"/>
    <sheet name="P3 Ejecución Mensual" sheetId="3" r:id="rId3"/>
  </sheets>
  <definedNames>
    <definedName name="_xlnm.Print_Area" localSheetId="0">'P1 Presupuesto Aprobado'!$C$2:$F$98</definedName>
    <definedName name="_xlnm.Print_Area" localSheetId="1">'P2 Presupuesto Aprobado-Ejec '!$B$1:$Q$89</definedName>
    <definedName name="_xlnm.Print_Area" localSheetId="2">'P3 Ejecución Mensual'!$C$1:$P$89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3"/>
  <c r="M24"/>
  <c r="M14"/>
  <c r="M8"/>
  <c r="N25" i="2"/>
  <c r="J61"/>
  <c r="O51"/>
  <c r="P51"/>
  <c r="N51"/>
  <c r="L79" i="3"/>
  <c r="K79"/>
  <c r="J79"/>
  <c r="L76"/>
  <c r="K76"/>
  <c r="J76"/>
  <c r="L73"/>
  <c r="K73"/>
  <c r="J73"/>
  <c r="L68"/>
  <c r="K68"/>
  <c r="J68"/>
  <c r="L65"/>
  <c r="K65"/>
  <c r="J65"/>
  <c r="L50"/>
  <c r="K50"/>
  <c r="J50"/>
  <c r="L24"/>
  <c r="K24"/>
  <c r="J24"/>
  <c r="L14"/>
  <c r="K14"/>
  <c r="J14"/>
  <c r="L8"/>
  <c r="K8"/>
  <c r="J8"/>
  <c r="M80" i="2"/>
  <c r="L80"/>
  <c r="K80"/>
  <c r="M77"/>
  <c r="L77"/>
  <c r="K77"/>
  <c r="M74"/>
  <c r="L74"/>
  <c r="K74"/>
  <c r="M69"/>
  <c r="L69"/>
  <c r="K69"/>
  <c r="M66"/>
  <c r="L66"/>
  <c r="K66"/>
  <c r="M51"/>
  <c r="L51"/>
  <c r="K51"/>
  <c r="M25"/>
  <c r="L25"/>
  <c r="K25"/>
  <c r="M15"/>
  <c r="L15"/>
  <c r="K15"/>
  <c r="M9"/>
  <c r="L9"/>
  <c r="K9"/>
  <c r="J72" i="3" l="1"/>
  <c r="K72"/>
  <c r="L72"/>
  <c r="K7"/>
  <c r="L7"/>
  <c r="J7"/>
  <c r="M73" i="2"/>
  <c r="M8" s="1"/>
  <c r="L73"/>
  <c r="L8" s="1"/>
  <c r="K73"/>
  <c r="K8" s="1"/>
  <c r="D8" i="3"/>
  <c r="D14"/>
  <c r="D24"/>
  <c r="D50"/>
  <c r="D60"/>
  <c r="D65"/>
  <c r="D73"/>
  <c r="D76"/>
  <c r="D79"/>
  <c r="O76"/>
  <c r="N76"/>
  <c r="M76"/>
  <c r="I76"/>
  <c r="H76"/>
  <c r="G76"/>
  <c r="F76"/>
  <c r="E76"/>
  <c r="O79"/>
  <c r="N79"/>
  <c r="M79"/>
  <c r="I79"/>
  <c r="H79"/>
  <c r="G79"/>
  <c r="F79"/>
  <c r="E79"/>
  <c r="O73"/>
  <c r="N73"/>
  <c r="M73"/>
  <c r="I73"/>
  <c r="H73"/>
  <c r="G73"/>
  <c r="F73"/>
  <c r="E73"/>
  <c r="O65"/>
  <c r="N65"/>
  <c r="M65"/>
  <c r="M7" s="1"/>
  <c r="I65"/>
  <c r="H65"/>
  <c r="G65"/>
  <c r="F65"/>
  <c r="E65"/>
  <c r="O60"/>
  <c r="N60"/>
  <c r="M60"/>
  <c r="I60"/>
  <c r="H60"/>
  <c r="G60"/>
  <c r="F60"/>
  <c r="E60"/>
  <c r="I50"/>
  <c r="H50"/>
  <c r="G50"/>
  <c r="E50"/>
  <c r="I24"/>
  <c r="H24"/>
  <c r="G24"/>
  <c r="F24"/>
  <c r="E24"/>
  <c r="O14"/>
  <c r="N14"/>
  <c r="I14"/>
  <c r="H14"/>
  <c r="G14"/>
  <c r="F14"/>
  <c r="E14"/>
  <c r="O8"/>
  <c r="N8"/>
  <c r="I8"/>
  <c r="H8"/>
  <c r="G8"/>
  <c r="F8"/>
  <c r="E8"/>
  <c r="I7" l="1"/>
  <c r="O7"/>
  <c r="H72"/>
  <c r="F72"/>
  <c r="G7"/>
  <c r="E7"/>
  <c r="N72"/>
  <c r="F7"/>
  <c r="H7"/>
  <c r="H81" s="1"/>
  <c r="J81"/>
  <c r="L81"/>
  <c r="N7"/>
  <c r="E72"/>
  <c r="G72"/>
  <c r="I72"/>
  <c r="I81" s="1"/>
  <c r="M72"/>
  <c r="M81" s="1"/>
  <c r="O72"/>
  <c r="O81" s="1"/>
  <c r="D72"/>
  <c r="P79"/>
  <c r="P80"/>
  <c r="Q81" i="2"/>
  <c r="Q79"/>
  <c r="Q78"/>
  <c r="Q76"/>
  <c r="Q75"/>
  <c r="Q72"/>
  <c r="Q71"/>
  <c r="Q70"/>
  <c r="Q68"/>
  <c r="Q67"/>
  <c r="Q65"/>
  <c r="Q64"/>
  <c r="Q63"/>
  <c r="Q62"/>
  <c r="Q61"/>
  <c r="Q60"/>
  <c r="Q58"/>
  <c r="Q57"/>
  <c r="Q56"/>
  <c r="Q55"/>
  <c r="Q54"/>
  <c r="Q53"/>
  <c r="Q52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4"/>
  <c r="Q23"/>
  <c r="Q22"/>
  <c r="Q21"/>
  <c r="Q20"/>
  <c r="Q19"/>
  <c r="Q18"/>
  <c r="Q17"/>
  <c r="Q16"/>
  <c r="Q14"/>
  <c r="Q13"/>
  <c r="Q12"/>
  <c r="Q11"/>
  <c r="Q10"/>
  <c r="P80"/>
  <c r="O80"/>
  <c r="N80"/>
  <c r="J80"/>
  <c r="I80"/>
  <c r="H80"/>
  <c r="G80"/>
  <c r="F80"/>
  <c r="E80"/>
  <c r="P77"/>
  <c r="O77"/>
  <c r="N77"/>
  <c r="J77"/>
  <c r="I77"/>
  <c r="H77"/>
  <c r="G77"/>
  <c r="F77"/>
  <c r="E77"/>
  <c r="P74"/>
  <c r="P73" s="1"/>
  <c r="O74"/>
  <c r="N74"/>
  <c r="J74"/>
  <c r="I74"/>
  <c r="H74"/>
  <c r="G74"/>
  <c r="F74"/>
  <c r="E74"/>
  <c r="N73"/>
  <c r="J73"/>
  <c r="P69"/>
  <c r="O69"/>
  <c r="N69"/>
  <c r="J69"/>
  <c r="I69"/>
  <c r="H69"/>
  <c r="G69"/>
  <c r="F69"/>
  <c r="E69"/>
  <c r="P66"/>
  <c r="O66"/>
  <c r="N66"/>
  <c r="J66"/>
  <c r="I66"/>
  <c r="H66"/>
  <c r="G66"/>
  <c r="F66"/>
  <c r="E66"/>
  <c r="E81" i="3" l="1"/>
  <c r="N81"/>
  <c r="F81"/>
  <c r="G81"/>
  <c r="I73" i="2"/>
  <c r="H73"/>
  <c r="E73"/>
  <c r="G73"/>
  <c r="F73"/>
  <c r="O73"/>
  <c r="Q80"/>
  <c r="Q74"/>
  <c r="Q77"/>
  <c r="Q66"/>
  <c r="Q69"/>
  <c r="K81" i="3"/>
  <c r="P78"/>
  <c r="J51" i="2"/>
  <c r="I51"/>
  <c r="H51"/>
  <c r="F51"/>
  <c r="E51"/>
  <c r="J25"/>
  <c r="I25"/>
  <c r="H25"/>
  <c r="G25"/>
  <c r="F25"/>
  <c r="E25"/>
  <c r="P15"/>
  <c r="O15"/>
  <c r="N15"/>
  <c r="J15"/>
  <c r="I15"/>
  <c r="H15"/>
  <c r="G15"/>
  <c r="F15"/>
  <c r="E15"/>
  <c r="P9"/>
  <c r="O9"/>
  <c r="N9"/>
  <c r="K82"/>
  <c r="J9"/>
  <c r="I9"/>
  <c r="H9"/>
  <c r="G9"/>
  <c r="F9"/>
  <c r="E9"/>
  <c r="Q73" l="1"/>
  <c r="P77" i="3"/>
  <c r="Q25" i="2"/>
  <c r="Q15"/>
  <c r="Q9"/>
  <c r="Q51"/>
  <c r="P8"/>
  <c r="P82" s="1"/>
  <c r="O8"/>
  <c r="O82" s="1"/>
  <c r="N8"/>
  <c r="N82" s="1"/>
  <c r="M82"/>
  <c r="L82"/>
  <c r="J8"/>
  <c r="J82" s="1"/>
  <c r="I8"/>
  <c r="I82" s="1"/>
  <c r="H8"/>
  <c r="H82" s="1"/>
  <c r="G8"/>
  <c r="G82" s="1"/>
  <c r="F8"/>
  <c r="F82" s="1"/>
  <c r="E8"/>
  <c r="P76" i="3" l="1"/>
  <c r="Q8" i="2"/>
  <c r="Q82" s="1"/>
  <c r="E82"/>
  <c r="D80"/>
  <c r="C80"/>
  <c r="D77"/>
  <c r="C77"/>
  <c r="D74"/>
  <c r="C74"/>
  <c r="D73"/>
  <c r="C73"/>
  <c r="D69"/>
  <c r="C69"/>
  <c r="D66"/>
  <c r="C66"/>
  <c r="D61"/>
  <c r="C61"/>
  <c r="D51"/>
  <c r="C51"/>
  <c r="C44"/>
  <c r="C35"/>
  <c r="D25"/>
  <c r="C25"/>
  <c r="D15"/>
  <c r="C15"/>
  <c r="D9"/>
  <c r="C9"/>
  <c r="E82" i="1"/>
  <c r="E79"/>
  <c r="E76"/>
  <c r="E71"/>
  <c r="E68"/>
  <c r="E63"/>
  <c r="E53"/>
  <c r="E11"/>
  <c r="E17"/>
  <c r="E27"/>
  <c r="D63"/>
  <c r="D68"/>
  <c r="D71"/>
  <c r="D76"/>
  <c r="D79"/>
  <c r="D82"/>
  <c r="D53"/>
  <c r="D46"/>
  <c r="D37"/>
  <c r="D27"/>
  <c r="D17"/>
  <c r="D11"/>
  <c r="D8" i="2" l="1"/>
  <c r="D82" s="1"/>
  <c r="P75" i="3"/>
  <c r="C8" i="2"/>
  <c r="C82" s="1"/>
  <c r="D75" i="1"/>
  <c r="D10" s="1"/>
  <c r="D84" s="1"/>
  <c r="E75"/>
  <c r="E10" s="1"/>
  <c r="E84" s="1"/>
  <c r="P74" i="3" l="1"/>
  <c r="P73" l="1"/>
  <c r="P72" l="1"/>
  <c r="P71" l="1"/>
  <c r="P70" l="1"/>
  <c r="P69" l="1"/>
  <c r="P68" l="1"/>
  <c r="P67" l="1"/>
  <c r="P66" l="1"/>
  <c r="P65" l="1"/>
  <c r="P64" l="1"/>
  <c r="P63" l="1"/>
  <c r="P62" l="1"/>
  <c r="P61" l="1"/>
  <c r="P60" l="1"/>
  <c r="P59" l="1"/>
  <c r="P57" l="1"/>
  <c r="P56" l="1"/>
  <c r="P55" l="1"/>
  <c r="P54" l="1"/>
  <c r="P53" l="1"/>
  <c r="P52" l="1"/>
  <c r="P51" l="1"/>
  <c r="P50" l="1"/>
  <c r="P49" l="1"/>
  <c r="P48" l="1"/>
  <c r="P47" l="1"/>
  <c r="P46" l="1"/>
  <c r="P45" l="1"/>
  <c r="P44" l="1"/>
  <c r="P43" l="1"/>
  <c r="P42" l="1"/>
  <c r="P41" l="1"/>
  <c r="P40" l="1"/>
  <c r="P39" l="1"/>
  <c r="P38" l="1"/>
  <c r="P37" l="1"/>
  <c r="P36" l="1"/>
  <c r="P35" l="1"/>
  <c r="P34" l="1"/>
  <c r="P33" l="1"/>
  <c r="P32" l="1"/>
  <c r="P31" l="1"/>
  <c r="P30" l="1"/>
  <c r="P29" l="1"/>
  <c r="P28" l="1"/>
  <c r="P27" l="1"/>
  <c r="P26" l="1"/>
  <c r="P25" l="1"/>
  <c r="P24" l="1"/>
  <c r="P23" l="1"/>
  <c r="P22" l="1"/>
  <c r="P21" l="1"/>
  <c r="P20" l="1"/>
  <c r="P19" l="1"/>
  <c r="P18" l="1"/>
  <c r="P17" l="1"/>
  <c r="P16" l="1"/>
  <c r="P15" l="1"/>
  <c r="P14" l="1"/>
  <c r="P13" l="1"/>
  <c r="P12" l="1"/>
  <c r="P11" l="1"/>
  <c r="P10" l="1"/>
  <c r="P9" l="1"/>
  <c r="D7" l="1"/>
  <c r="D81" s="1"/>
  <c r="P8"/>
  <c r="P7" s="1"/>
  <c r="P81" s="1"/>
</calcChain>
</file>

<file path=xl/sharedStrings.xml><?xml version="1.0" encoding="utf-8"?>
<sst xmlns="http://schemas.openxmlformats.org/spreadsheetml/2006/main" count="307" uniqueCount="128">
  <si>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</si>
  <si>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</si>
  <si>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</si>
  <si>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</si>
  <si>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</si>
  <si>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</si>
  <si>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</si>
  <si>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</si>
  <si>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</si>
  <si>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</si>
  <si>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</si>
  <si>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</si>
  <si>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</si>
  <si>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</si>
  <si>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</si>
  <si>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</si>
  <si>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</si>
  <si>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</si>
  <si>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</si>
  <si>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</si>
  <si>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</si>
  <si>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</si>
  <si>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</si>
  <si>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</si>
  <si>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</si>
  <si>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</si>
  <si>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</si>
  <si>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</si>
  <si>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</si>
  <si>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</si>
  <si>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</si>
  <si>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</si>
  <si>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</si>
  <si>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</si>
  <si>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</si>
  <si>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</si>
  <si>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</si>
  <si>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</si>
  <si>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</si>
  <si>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</si>
  <si>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</si>
  <si>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</si>
  <si>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</si>
  <si>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</si>
  <si>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</si>
  <si>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</si>
  <si>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</si>
  <si>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</si>
  <si>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</si>
  <si>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</si>
  <si>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</si>
  <si>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</si>
  <si>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</si>
  <si>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</si>
  <si>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</si>
  <si>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</si>
  <si>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</si>
  <si>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</si>
  <si>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</si>
  <si>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</si>
  <si>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</si>
  <si>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</si>
  <si>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</si>
  <si>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</si>
  <si>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</si>
  <si>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</si>
  <si>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</si>
  <si>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</si>
  <si>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</si>
  <si>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</si>
  <si>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</si>
  <si>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</si>
  <si>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</si>
  <si>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</si>
  <si>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</si>
  <si>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</si>
  <si>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</si>
  <si>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</si>
  <si>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</si>
  <si>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</si>
  <si>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</si>
  <si>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</si>
  <si>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</si>
  <si>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</si>
  <si>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</si>
  <si>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</si>
  <si>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</si>
  <si>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</si>
  <si>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</si>
  <si>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</si>
  <si>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</si>
  <si>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</si>
  <si>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</si>
  <si>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</si>
  <si>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</si>
  <si>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</si>
  <si>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</si>
  <si>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</si>
  <si>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</si>
  <si>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</si>
  <si>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</si>
  <si>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</si>
  <si>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      Ilania Quezada Luciano</t>
  </si>
  <si>
    <t xml:space="preserve">            Preparado por </t>
  </si>
  <si>
    <t xml:space="preserve">    Analista de Presupuesto</t>
  </si>
  <si>
    <t>Enc. Depto. Administrativo y  Financiero</t>
  </si>
  <si>
    <t>Claudio A. Caamaño Vélez</t>
  </si>
  <si>
    <t>Aprobado por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</si>
  <si>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Sistema de Información de la Gestión Financiera ( SIGEF)</t>
    </r>
  </si>
  <si>
    <t xml:space="preserve">Presupuesto de Gasto y Aplicaciones Financieras </t>
  </si>
  <si>
    <t xml:space="preserve">                                Preparado por </t>
  </si>
  <si>
    <t xml:space="preserve">                        Analista de Presupuesto</t>
  </si>
  <si>
    <t xml:space="preserve">                        Ilania Quezada Luciano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</si>
  <si>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</si>
  <si>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Autorizado por</t>
  </si>
  <si>
    <t xml:space="preserve">                                                                                                Enc. Depto. Administrativo y  Financiero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</si>
  <si>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</si>
  <si>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</si>
  <si>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Aprobado por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</si>
  <si>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</si>
  <si>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</si>
  <si>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</si>
  <si>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</si>
  <si>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</si>
  <si>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</si>
  <si>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</si>
  <si>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</si>
  <si>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6"/>
        <color theme="1"/>
        <rFont val="Calibri"/>
        <family val="2"/>
        <scheme val="minor"/>
      </rPr>
      <t>Fuente:</t>
    </r>
    <r>
      <rPr>
        <sz val="16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</si>
</sst>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/>
    <xf numFmtId="0" fontId="16" fillId="0" borderId="0" xfId="0" applyFont="1" applyAlignment="1">
      <alignment horizontal="center"/>
    </xf>
    <xf numFmtId="43" fontId="0" fillId="0" borderId="0" xfId="0" applyNumberFormat="1"/>
    <xf numFmtId="43" fontId="7" fillId="0" borderId="0" xfId="0" applyNumberFormat="1" applyFont="1"/>
    <xf numFmtId="43" fontId="8" fillId="0" borderId="1" xfId="0" applyNumberFormat="1" applyFont="1" applyBorder="1"/>
    <xf numFmtId="43" fontId="7" fillId="0" borderId="0" xfId="1" applyNumberFormat="1" applyFont="1"/>
    <xf numFmtId="0" fontId="4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43" fontId="18" fillId="0" borderId="0" xfId="0" applyNumberFormat="1" applyFont="1"/>
    <xf numFmtId="43" fontId="18" fillId="0" borderId="0" xfId="1" applyFont="1"/>
    <xf numFmtId="0" fontId="20" fillId="0" borderId="0" xfId="0" applyFont="1"/>
    <xf numFmtId="0" fontId="21" fillId="0" borderId="0" xfId="0" applyFont="1" applyBorder="1" applyAlignment="1">
      <alignment vertical="center" wrapText="1" readingOrder="1"/>
    </xf>
    <xf numFmtId="0" fontId="21" fillId="0" borderId="0" xfId="0" applyFont="1" applyBorder="1" applyAlignment="1">
      <alignment vertical="top" wrapText="1" readingOrder="1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top" wrapText="1" readingOrder="1"/>
    </xf>
    <xf numFmtId="0" fontId="20" fillId="3" borderId="0" xfId="0" applyFont="1" applyFill="1"/>
    <xf numFmtId="164" fontId="20" fillId="0" borderId="0" xfId="0" applyNumberFormat="1" applyFont="1"/>
    <xf numFmtId="0" fontId="20" fillId="0" borderId="0" xfId="0" applyFont="1" applyBorder="1" applyAlignment="1">
      <alignment wrapText="1"/>
    </xf>
    <xf numFmtId="0" fontId="24" fillId="0" borderId="0" xfId="0" applyFont="1" applyAlignment="1"/>
    <xf numFmtId="0" fontId="23" fillId="0" borderId="0" xfId="0" applyFont="1" applyFill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/>
    <xf numFmtId="4" fontId="25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164" fontId="26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 applyAlignment="1">
      <alignment horizontal="left" indent="1"/>
    </xf>
    <xf numFmtId="43" fontId="6" fillId="0" borderId="0" xfId="0" applyNumberFormat="1" applyFont="1"/>
    <xf numFmtId="164" fontId="6" fillId="0" borderId="0" xfId="0" applyNumberFormat="1" applyFont="1"/>
    <xf numFmtId="43" fontId="6" fillId="0" borderId="0" xfId="1" applyFon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164" fontId="4" fillId="0" borderId="0" xfId="0" applyNumberFormat="1" applyFont="1"/>
    <xf numFmtId="43" fontId="4" fillId="0" borderId="0" xfId="1" applyFont="1"/>
    <xf numFmtId="43" fontId="4" fillId="0" borderId="7" xfId="1" applyFont="1" applyBorder="1"/>
    <xf numFmtId="43" fontId="6" fillId="0" borderId="1" xfId="1" applyFont="1" applyBorder="1"/>
    <xf numFmtId="0" fontId="28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0" fontId="26" fillId="2" borderId="3" xfId="0" applyFont="1" applyFill="1" applyBorder="1" applyAlignment="1">
      <alignment horizontal="left" vertical="center"/>
    </xf>
    <xf numFmtId="0" fontId="30" fillId="0" borderId="0" xfId="0" applyFont="1"/>
    <xf numFmtId="0" fontId="26" fillId="4" borderId="3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164" fontId="31" fillId="0" borderId="1" xfId="0" applyNumberFormat="1" applyFont="1" applyBorder="1"/>
    <xf numFmtId="43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1" applyFont="1"/>
    <xf numFmtId="43" fontId="31" fillId="0" borderId="0" xfId="1" applyNumberFormat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0" xfId="1" applyNumberFormat="1" applyFont="1"/>
    <xf numFmtId="43" fontId="30" fillId="0" borderId="7" xfId="1" applyNumberFormat="1" applyFont="1" applyBorder="1"/>
    <xf numFmtId="43" fontId="30" fillId="0" borderId="0" xfId="0" applyNumberFormat="1" applyFont="1"/>
    <xf numFmtId="43" fontId="31" fillId="0" borderId="1" xfId="1" applyNumberFormat="1" applyFont="1" applyBorder="1"/>
    <xf numFmtId="43" fontId="26" fillId="2" borderId="2" xfId="1" applyFont="1" applyFill="1" applyBorder="1"/>
    <xf numFmtId="0" fontId="32" fillId="0" borderId="0" xfId="0" applyFont="1" applyFill="1" applyBorder="1" applyAlignment="1">
      <alignment vertical="top"/>
    </xf>
    <xf numFmtId="0" fontId="33" fillId="0" borderId="0" xfId="0" applyFont="1" applyAlignment="1"/>
    <xf numFmtId="0" fontId="34" fillId="0" borderId="0" xfId="0" applyFont="1"/>
    <xf numFmtId="43" fontId="34" fillId="0" borderId="0" xfId="1" applyFont="1"/>
    <xf numFmtId="0" fontId="34" fillId="0" borderId="10" xfId="0" applyFont="1" applyBorder="1"/>
    <xf numFmtId="0" fontId="35" fillId="0" borderId="0" xfId="0" applyFont="1"/>
    <xf numFmtId="0" fontId="36" fillId="0" borderId="0" xfId="0" applyFont="1" applyAlignment="1"/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/>
    </xf>
    <xf numFmtId="0" fontId="27" fillId="4" borderId="11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228600</xdr:colOff>
      <xdr:row>0</xdr:row>
      <xdr:rowOff>152400</xdr:rowOff>
    </xdr:from>
    <xdr:to>
      <xdr:col>1</xdr:col>
      <xdr:colOff>1800225</xdr:colOff>
      <xdr:row>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342900"/>
          <a:ext cx="1571625" cy="1114425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114300</xdr:rowOff>
    </xdr:from>
    <xdr:to>
      <xdr:col>16</xdr:col>
      <xdr:colOff>333375</xdr:colOff>
      <xdr:row>4</xdr:row>
      <xdr:rowOff>161925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793075" y="114300"/>
          <a:ext cx="1447800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911679</xdr:colOff>
      <xdr:row>0</xdr:row>
      <xdr:rowOff>54427</xdr:rowOff>
    </xdr:from>
    <xdr:to>
      <xdr:col>14</xdr:col>
      <xdr:colOff>1306286</xdr:colOff>
      <xdr:row>4</xdr:row>
      <xdr:rowOff>244928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438929" y="54427"/>
          <a:ext cx="2027464" cy="1673680"/>
        </a:xfrm>
        <a:prstGeom prst="rect">
          <a:avLst/>
        </a:prstGeom>
      </xdr:spPr>
    </xdr:pic>
    <xdr:clientData/>
  </xdr:twoCellAnchor>
  <xdr:twoCellAnchor editAs="oneCell">
    <xdr:from>
      <xdr:col>2</xdr:col>
      <xdr:colOff>693964</xdr:colOff>
      <xdr:row>0</xdr:row>
      <xdr:rowOff>122463</xdr:rowOff>
    </xdr:from>
    <xdr:to>
      <xdr:col>2</xdr:col>
      <xdr:colOff>2830286</xdr:colOff>
      <xdr:row>4</xdr:row>
      <xdr:rowOff>244927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122463"/>
          <a:ext cx="2136322" cy="1605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98"/>
  <sheetViews>
    <sheetView showGridLines="0" workbookViewId="0">
      <selection activeCell="C12" sqref="C12"/>
    </sheetView>
  </sheetViews>
  <sheetFormatPr baseColWidth="10" defaultColWidth="11.42578125" defaultRowHeight="1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>
      <c r="C1" s="21"/>
      <c r="D1" s="21"/>
      <c r="E1" s="21"/>
      <c r="F1" s="21"/>
    </row>
    <row r="2" spans="2:16" ht="17.25">
      <c r="C2" s="26"/>
      <c r="D2" s="26"/>
      <c r="E2" s="26"/>
      <c r="F2" s="26"/>
    </row>
    <row r="3" spans="2:16" ht="28.5" customHeight="1">
      <c r="C3" s="92" t="s">
        <v>93</v>
      </c>
      <c r="D3" s="93"/>
      <c r="E3" s="93"/>
      <c r="F3" s="27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>
      <c r="C4" s="90" t="s">
        <v>94</v>
      </c>
      <c r="D4" s="91"/>
      <c r="E4" s="91"/>
      <c r="F4" s="28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>
      <c r="C5" s="99" t="s">
        <v>95</v>
      </c>
      <c r="D5" s="100"/>
      <c r="E5" s="100"/>
      <c r="F5" s="29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>
      <c r="C6" s="90" t="s">
        <v>109</v>
      </c>
      <c r="D6" s="91"/>
      <c r="E6" s="91"/>
      <c r="F6" s="28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>
      <c r="B7" s="5"/>
      <c r="C7" s="94" t="s">
        <v>76</v>
      </c>
      <c r="D7" s="95"/>
      <c r="E7" s="95"/>
      <c r="F7" s="30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>
      <c r="C8" s="96" t="s">
        <v>66</v>
      </c>
      <c r="D8" s="97" t="s">
        <v>92</v>
      </c>
      <c r="E8" s="97" t="s">
        <v>91</v>
      </c>
      <c r="F8" s="31"/>
    </row>
    <row r="9" spans="2:16" ht="23.25" customHeight="1">
      <c r="C9" s="96"/>
      <c r="D9" s="98"/>
      <c r="E9" s="98"/>
      <c r="F9" s="31"/>
    </row>
    <row r="10" spans="2:16" ht="18.75">
      <c r="C10" s="8" t="s">
        <v>0</v>
      </c>
      <c r="D10" s="19">
        <f>+D11+D17+D27+D37+D46+D53+D63+D68+D71+D75</f>
        <v>167303584</v>
      </c>
      <c r="E10" s="9">
        <f>+E11+E17+E27+E37+E46+E53+E64+E68+E71+E75</f>
        <v>0</v>
      </c>
      <c r="F10" s="31"/>
    </row>
    <row r="11" spans="2:16" ht="18.75">
      <c r="C11" s="10" t="s">
        <v>1</v>
      </c>
      <c r="D11" s="39">
        <f>+D12+D13+D14+D15+D16</f>
        <v>82038945</v>
      </c>
      <c r="E11" s="40">
        <f>+E12+E13+E14+E15+E16</f>
        <v>0</v>
      </c>
      <c r="F11" s="31"/>
    </row>
    <row r="12" spans="2:16" ht="18.75">
      <c r="C12" s="11" t="s">
        <v>2</v>
      </c>
      <c r="D12" s="18">
        <v>68812500</v>
      </c>
      <c r="E12" s="40">
        <v>0</v>
      </c>
      <c r="F12" s="31"/>
    </row>
    <row r="13" spans="2:16" ht="18.75">
      <c r="C13" s="11" t="s">
        <v>3</v>
      </c>
      <c r="D13" s="18">
        <v>3600000</v>
      </c>
      <c r="E13" s="40">
        <v>0</v>
      </c>
      <c r="F13" s="31"/>
    </row>
    <row r="14" spans="2:16" ht="18.75">
      <c r="C14" s="11" t="s">
        <v>4</v>
      </c>
      <c r="D14" s="20">
        <v>0</v>
      </c>
      <c r="E14" s="40">
        <v>0</v>
      </c>
      <c r="F14" s="31"/>
    </row>
    <row r="15" spans="2:16" ht="18.75">
      <c r="C15" s="11" t="s">
        <v>5</v>
      </c>
      <c r="D15" s="18">
        <v>0</v>
      </c>
      <c r="E15" s="40">
        <v>0</v>
      </c>
      <c r="F15" s="31"/>
    </row>
    <row r="16" spans="2:16" ht="18.75">
      <c r="C16" s="11" t="s">
        <v>6</v>
      </c>
      <c r="D16" s="18">
        <v>9626445</v>
      </c>
      <c r="E16" s="40">
        <v>0</v>
      </c>
      <c r="F16" s="31"/>
    </row>
    <row r="17" spans="3:6" ht="18.75">
      <c r="C17" s="10" t="s">
        <v>7</v>
      </c>
      <c r="D17" s="39">
        <f>+D18+D19+D20+D21+D22+D23+D24+D25+D26</f>
        <v>30141420.330000002</v>
      </c>
      <c r="E17" s="40">
        <f>+E18+E19+E20+E21+E22+E23+E24+E25+E26</f>
        <v>0</v>
      </c>
      <c r="F17" s="31"/>
    </row>
    <row r="18" spans="3:6" ht="18.75">
      <c r="C18" s="11" t="s">
        <v>8</v>
      </c>
      <c r="D18" s="18">
        <v>3855153.13</v>
      </c>
      <c r="E18" s="40">
        <v>0</v>
      </c>
      <c r="F18" s="31"/>
    </row>
    <row r="19" spans="3:6" ht="18.75">
      <c r="C19" s="11" t="s">
        <v>9</v>
      </c>
      <c r="D19" s="18">
        <v>1060000</v>
      </c>
      <c r="E19" s="40">
        <v>0</v>
      </c>
      <c r="F19" s="31"/>
    </row>
    <row r="20" spans="3:6" ht="18.75">
      <c r="C20" s="11" t="s">
        <v>10</v>
      </c>
      <c r="D20" s="18">
        <v>3500000</v>
      </c>
      <c r="E20" s="40">
        <v>0</v>
      </c>
      <c r="F20" s="31"/>
    </row>
    <row r="21" spans="3:6" ht="18.75">
      <c r="C21" s="11" t="s">
        <v>11</v>
      </c>
      <c r="D21" s="18">
        <v>80000</v>
      </c>
      <c r="E21" s="40">
        <v>0</v>
      </c>
      <c r="F21" s="31"/>
    </row>
    <row r="22" spans="3:6" ht="18.75">
      <c r="C22" s="11" t="s">
        <v>12</v>
      </c>
      <c r="D22" s="18">
        <v>385500</v>
      </c>
      <c r="E22" s="40">
        <v>0</v>
      </c>
      <c r="F22" s="26"/>
    </row>
    <row r="23" spans="3:6" ht="18.75">
      <c r="C23" s="11" t="s">
        <v>13</v>
      </c>
      <c r="D23" s="18">
        <v>3980000</v>
      </c>
      <c r="E23" s="40">
        <v>0</v>
      </c>
      <c r="F23" s="26"/>
    </row>
    <row r="24" spans="3:6" ht="18.75">
      <c r="C24" s="11" t="s">
        <v>14</v>
      </c>
      <c r="D24" s="18">
        <v>2139500</v>
      </c>
      <c r="E24" s="40">
        <v>0</v>
      </c>
      <c r="F24" s="26"/>
    </row>
    <row r="25" spans="3:6" ht="18.75">
      <c r="C25" s="11" t="s">
        <v>15</v>
      </c>
      <c r="D25" s="18">
        <v>13444676.33</v>
      </c>
      <c r="E25" s="40">
        <v>0</v>
      </c>
      <c r="F25" s="26"/>
    </row>
    <row r="26" spans="3:6" ht="18.75">
      <c r="C26" s="11" t="s">
        <v>16</v>
      </c>
      <c r="D26" s="18">
        <v>1696590.87</v>
      </c>
      <c r="E26" s="40">
        <v>0</v>
      </c>
      <c r="F26" s="26"/>
    </row>
    <row r="27" spans="3:6" ht="18.75">
      <c r="C27" s="10" t="s">
        <v>17</v>
      </c>
      <c r="D27" s="39">
        <f>+D28+D29+D30+D31+D32+D33+D34+D35+D36</f>
        <v>2783086</v>
      </c>
      <c r="E27" s="40">
        <f>+E28+E29+E30+E31+E32+E33+E34+E35+E36</f>
        <v>0</v>
      </c>
      <c r="F27" s="26"/>
    </row>
    <row r="28" spans="3:6" ht="18.75">
      <c r="C28" s="11" t="s">
        <v>18</v>
      </c>
      <c r="D28" s="18">
        <v>149700</v>
      </c>
      <c r="E28" s="40">
        <v>0</v>
      </c>
      <c r="F28" s="26"/>
    </row>
    <row r="29" spans="3:6" ht="18.75">
      <c r="C29" s="11" t="s">
        <v>19</v>
      </c>
      <c r="D29" s="18">
        <v>287030</v>
      </c>
      <c r="E29" s="40">
        <v>0</v>
      </c>
      <c r="F29" s="26"/>
    </row>
    <row r="30" spans="3:6" ht="18.75">
      <c r="C30" s="11" t="s">
        <v>20</v>
      </c>
      <c r="D30" s="18">
        <v>217321.99</v>
      </c>
      <c r="E30" s="40">
        <v>0</v>
      </c>
      <c r="F30" s="26"/>
    </row>
    <row r="31" spans="3:6" ht="18.75">
      <c r="C31" s="11" t="s">
        <v>21</v>
      </c>
      <c r="D31" s="18">
        <v>19000</v>
      </c>
      <c r="E31" s="40">
        <v>0</v>
      </c>
      <c r="F31" s="26"/>
    </row>
    <row r="32" spans="3:6" ht="18.75">
      <c r="C32" s="11" t="s">
        <v>22</v>
      </c>
      <c r="D32" s="18">
        <v>51500</v>
      </c>
      <c r="E32" s="40">
        <v>0</v>
      </c>
      <c r="F32" s="26"/>
    </row>
    <row r="33" spans="3:6" ht="18.75">
      <c r="C33" s="11" t="s">
        <v>23</v>
      </c>
      <c r="D33" s="18">
        <v>120462</v>
      </c>
      <c r="E33" s="40">
        <v>0</v>
      </c>
      <c r="F33" s="26"/>
    </row>
    <row r="34" spans="3:6" ht="18.75">
      <c r="C34" s="11" t="s">
        <v>24</v>
      </c>
      <c r="D34" s="18">
        <v>931573.74</v>
      </c>
      <c r="E34" s="40">
        <v>0</v>
      </c>
      <c r="F34" s="26"/>
    </row>
    <row r="35" spans="3:6" ht="18.75">
      <c r="C35" s="11" t="s">
        <v>25</v>
      </c>
      <c r="D35" s="18">
        <v>0</v>
      </c>
      <c r="E35" s="40">
        <v>0</v>
      </c>
      <c r="F35" s="26"/>
    </row>
    <row r="36" spans="3:6" ht="18.75">
      <c r="C36" s="11" t="s">
        <v>26</v>
      </c>
      <c r="D36" s="18">
        <v>1006498.27</v>
      </c>
      <c r="E36" s="40">
        <v>0</v>
      </c>
      <c r="F36" s="26"/>
    </row>
    <row r="37" spans="3:6" ht="18.75">
      <c r="C37" s="10" t="s">
        <v>27</v>
      </c>
      <c r="D37" s="39">
        <f>+D38+D39+D40+D41+D42+D43+D44+D45</f>
        <v>0</v>
      </c>
      <c r="E37" s="40">
        <v>0</v>
      </c>
      <c r="F37" s="26"/>
    </row>
    <row r="38" spans="3:6" ht="18.75">
      <c r="C38" s="11" t="s">
        <v>28</v>
      </c>
      <c r="D38" s="18">
        <v>0</v>
      </c>
      <c r="E38" s="40">
        <v>0</v>
      </c>
      <c r="F38" s="26"/>
    </row>
    <row r="39" spans="3:6" ht="18.75">
      <c r="C39" s="11" t="s">
        <v>29</v>
      </c>
      <c r="D39" s="18">
        <v>0</v>
      </c>
      <c r="E39" s="40">
        <v>0</v>
      </c>
      <c r="F39" s="26"/>
    </row>
    <row r="40" spans="3:6" ht="18.75">
      <c r="C40" s="11" t="s">
        <v>30</v>
      </c>
      <c r="D40" s="18">
        <v>0</v>
      </c>
      <c r="E40" s="40">
        <v>0</v>
      </c>
      <c r="F40" s="26"/>
    </row>
    <row r="41" spans="3:6" ht="18.75">
      <c r="C41" s="11" t="s">
        <v>31</v>
      </c>
      <c r="D41" s="18">
        <v>0</v>
      </c>
      <c r="E41" s="40">
        <v>0</v>
      </c>
      <c r="F41" s="26"/>
    </row>
    <row r="42" spans="3:6" ht="18.75">
      <c r="C42" s="11" t="s">
        <v>32</v>
      </c>
      <c r="D42" s="18">
        <v>0</v>
      </c>
      <c r="E42" s="40">
        <v>0</v>
      </c>
      <c r="F42" s="26"/>
    </row>
    <row r="43" spans="3:6" ht="18.75">
      <c r="C43" s="11" t="s">
        <v>33</v>
      </c>
      <c r="D43" s="18">
        <v>0</v>
      </c>
      <c r="E43" s="40">
        <v>0</v>
      </c>
      <c r="F43" s="26"/>
    </row>
    <row r="44" spans="3:6" ht="18.75">
      <c r="C44" s="11" t="s">
        <v>34</v>
      </c>
      <c r="D44" s="18">
        <v>0</v>
      </c>
      <c r="E44" s="40">
        <v>0</v>
      </c>
      <c r="F44" s="26"/>
    </row>
    <row r="45" spans="3:6" ht="18.75">
      <c r="C45" s="11" t="s">
        <v>35</v>
      </c>
      <c r="D45" s="18">
        <v>0</v>
      </c>
      <c r="E45" s="40">
        <v>0</v>
      </c>
      <c r="F45" s="26"/>
    </row>
    <row r="46" spans="3:6" ht="18.75">
      <c r="C46" s="10" t="s">
        <v>36</v>
      </c>
      <c r="D46" s="39">
        <f>+D47+D48+D49+D50+D51+D52</f>
        <v>0</v>
      </c>
      <c r="E46" s="40">
        <v>0</v>
      </c>
      <c r="F46" s="26"/>
    </row>
    <row r="47" spans="3:6" ht="18.75">
      <c r="C47" s="11" t="s">
        <v>37</v>
      </c>
      <c r="D47" s="18">
        <v>0</v>
      </c>
      <c r="E47" s="40">
        <v>0</v>
      </c>
      <c r="F47" s="26"/>
    </row>
    <row r="48" spans="3:6" ht="18.75">
      <c r="C48" s="11" t="s">
        <v>38</v>
      </c>
      <c r="D48" s="18">
        <v>0</v>
      </c>
      <c r="E48" s="40">
        <v>0</v>
      </c>
      <c r="F48" s="26"/>
    </row>
    <row r="49" spans="3:6" ht="18.75">
      <c r="C49" s="11" t="s">
        <v>39</v>
      </c>
      <c r="D49" s="18">
        <v>0</v>
      </c>
      <c r="E49" s="40">
        <v>0</v>
      </c>
      <c r="F49" s="26"/>
    </row>
    <row r="50" spans="3:6" ht="18.75">
      <c r="C50" s="11" t="s">
        <v>40</v>
      </c>
      <c r="D50" s="18">
        <v>0</v>
      </c>
      <c r="E50" s="40">
        <v>0</v>
      </c>
      <c r="F50" s="26"/>
    </row>
    <row r="51" spans="3:6" ht="18.75">
      <c r="C51" s="11" t="s">
        <v>41</v>
      </c>
      <c r="D51" s="18">
        <v>0</v>
      </c>
      <c r="E51" s="40">
        <v>0</v>
      </c>
      <c r="F51" s="26"/>
    </row>
    <row r="52" spans="3:6" ht="18.75">
      <c r="C52" s="11" t="s">
        <v>42</v>
      </c>
      <c r="D52" s="18">
        <v>0</v>
      </c>
      <c r="E52" s="40">
        <v>0</v>
      </c>
      <c r="F52" s="26"/>
    </row>
    <row r="53" spans="3:6" ht="18.75">
      <c r="C53" s="10" t="s">
        <v>43</v>
      </c>
      <c r="D53" s="39">
        <f>+D54+D55+D56+D57+D58+D59+D60+D61+D62</f>
        <v>49540132.670000002</v>
      </c>
      <c r="E53" s="40">
        <f>+E54+E55+E56+E57+E58+E59+E60+E61+E62</f>
        <v>0</v>
      </c>
      <c r="F53" s="26"/>
    </row>
    <row r="54" spans="3:6" ht="18.75">
      <c r="C54" s="11" t="s">
        <v>44</v>
      </c>
      <c r="D54" s="18">
        <v>16584279.5</v>
      </c>
      <c r="E54" s="40">
        <v>0</v>
      </c>
      <c r="F54" s="26"/>
    </row>
    <row r="55" spans="3:6" ht="18.75">
      <c r="C55" s="11" t="s">
        <v>45</v>
      </c>
      <c r="D55" s="18">
        <v>554766.82000000007</v>
      </c>
      <c r="E55" s="40">
        <v>0</v>
      </c>
      <c r="F55" s="26"/>
    </row>
    <row r="56" spans="3:6" ht="18.75">
      <c r="C56" s="11" t="s">
        <v>46</v>
      </c>
      <c r="D56" s="18">
        <v>362800.6</v>
      </c>
      <c r="E56" s="40">
        <v>0</v>
      </c>
      <c r="F56" s="26"/>
    </row>
    <row r="57" spans="3:6" ht="18.75">
      <c r="C57" s="11" t="s">
        <v>47</v>
      </c>
      <c r="D57" s="18">
        <v>24862849.75</v>
      </c>
      <c r="E57" s="40">
        <v>0</v>
      </c>
      <c r="F57" s="26"/>
    </row>
    <row r="58" spans="3:6" ht="18.75">
      <c r="C58" s="11" t="s">
        <v>48</v>
      </c>
      <c r="D58" s="18">
        <v>5102300</v>
      </c>
      <c r="E58" s="40">
        <v>0</v>
      </c>
      <c r="F58" s="26"/>
    </row>
    <row r="59" spans="3:6" ht="18.75">
      <c r="C59" s="11" t="s">
        <v>49</v>
      </c>
      <c r="D59" s="18">
        <v>130000</v>
      </c>
      <c r="E59" s="40">
        <v>0</v>
      </c>
      <c r="F59" s="26"/>
    </row>
    <row r="60" spans="3:6" ht="18.75">
      <c r="C60" s="11" t="s">
        <v>50</v>
      </c>
      <c r="D60" s="18">
        <v>0</v>
      </c>
      <c r="E60" s="40">
        <v>0</v>
      </c>
      <c r="F60" s="26"/>
    </row>
    <row r="61" spans="3:6" ht="18.75">
      <c r="C61" s="11" t="s">
        <v>51</v>
      </c>
      <c r="D61" s="18">
        <v>1943136</v>
      </c>
      <c r="E61" s="40">
        <v>0</v>
      </c>
      <c r="F61" s="26"/>
    </row>
    <row r="62" spans="3:6" ht="18.75">
      <c r="C62" s="11" t="s">
        <v>52</v>
      </c>
      <c r="D62" s="18">
        <v>0</v>
      </c>
      <c r="E62" s="40">
        <v>0</v>
      </c>
      <c r="F62" s="26"/>
    </row>
    <row r="63" spans="3:6" ht="18.75">
      <c r="C63" s="10" t="s">
        <v>53</v>
      </c>
      <c r="D63" s="39">
        <f>+D64+D65+D66+D67</f>
        <v>2800000</v>
      </c>
      <c r="E63" s="40">
        <f>+E64+E65+E66+E67</f>
        <v>0</v>
      </c>
      <c r="F63" s="26"/>
    </row>
    <row r="64" spans="3:6" ht="18.75">
      <c r="C64" s="11" t="s">
        <v>54</v>
      </c>
      <c r="D64" s="18">
        <v>2800000</v>
      </c>
      <c r="E64" s="40">
        <v>0</v>
      </c>
      <c r="F64" s="26"/>
    </row>
    <row r="65" spans="3:6" ht="18.75">
      <c r="C65" s="11" t="s">
        <v>55</v>
      </c>
      <c r="D65" s="18">
        <v>0</v>
      </c>
      <c r="E65" s="40">
        <v>0</v>
      </c>
      <c r="F65" s="26"/>
    </row>
    <row r="66" spans="3:6" ht="18.75">
      <c r="C66" s="11" t="s">
        <v>56</v>
      </c>
      <c r="D66" s="18">
        <v>0</v>
      </c>
      <c r="E66" s="40">
        <v>0</v>
      </c>
      <c r="F66" s="26"/>
    </row>
    <row r="67" spans="3:6" ht="18.75">
      <c r="C67" s="11" t="s">
        <v>57</v>
      </c>
      <c r="D67" s="18">
        <v>0</v>
      </c>
      <c r="E67" s="40">
        <v>0</v>
      </c>
      <c r="F67" s="26"/>
    </row>
    <row r="68" spans="3:6" ht="18.75">
      <c r="C68" s="10" t="s">
        <v>58</v>
      </c>
      <c r="D68" s="39">
        <f>+D69+D70</f>
        <v>0</v>
      </c>
      <c r="E68" s="40">
        <f>+E69+E70</f>
        <v>0</v>
      </c>
      <c r="F68" s="26"/>
    </row>
    <row r="69" spans="3:6" ht="18.75">
      <c r="C69" s="11" t="s">
        <v>59</v>
      </c>
      <c r="D69" s="18">
        <v>0</v>
      </c>
      <c r="E69" s="40">
        <v>0</v>
      </c>
      <c r="F69" s="26"/>
    </row>
    <row r="70" spans="3:6" ht="18.75">
      <c r="C70" s="11" t="s">
        <v>60</v>
      </c>
      <c r="D70" s="18">
        <v>0</v>
      </c>
      <c r="E70" s="40">
        <v>0</v>
      </c>
      <c r="F70" s="26"/>
    </row>
    <row r="71" spans="3:6" ht="18.75">
      <c r="C71" s="10" t="s">
        <v>61</v>
      </c>
      <c r="D71" s="39">
        <f>+D72+D73+D74</f>
        <v>0</v>
      </c>
      <c r="E71" s="40">
        <f>+E72+E73+E74</f>
        <v>0</v>
      </c>
      <c r="F71" s="26"/>
    </row>
    <row r="72" spans="3:6" ht="18.75">
      <c r="C72" s="11" t="s">
        <v>62</v>
      </c>
      <c r="D72" s="18">
        <v>0</v>
      </c>
      <c r="E72" s="40">
        <v>0</v>
      </c>
      <c r="F72" s="32"/>
    </row>
    <row r="73" spans="3:6" ht="18.75">
      <c r="C73" s="11" t="s">
        <v>63</v>
      </c>
      <c r="D73" s="18">
        <v>0</v>
      </c>
      <c r="E73" s="40">
        <v>0</v>
      </c>
      <c r="F73" s="32"/>
    </row>
    <row r="74" spans="3:6" ht="18.75">
      <c r="C74" s="11" t="s">
        <v>64</v>
      </c>
      <c r="D74" s="18">
        <v>0</v>
      </c>
      <c r="E74" s="40">
        <v>0</v>
      </c>
      <c r="F74" s="32"/>
    </row>
    <row r="75" spans="3:6" ht="18.75">
      <c r="C75" s="8" t="s">
        <v>67</v>
      </c>
      <c r="D75" s="19">
        <f>+D76+D79+D82</f>
        <v>0</v>
      </c>
      <c r="E75" s="40">
        <f>+E76+E79+E82</f>
        <v>0</v>
      </c>
      <c r="F75" s="32"/>
    </row>
    <row r="76" spans="3:6" ht="18.75">
      <c r="C76" s="10" t="s">
        <v>68</v>
      </c>
      <c r="D76" s="39">
        <f>+D77+D78</f>
        <v>0</v>
      </c>
      <c r="E76" s="40">
        <f>+E77+E78</f>
        <v>0</v>
      </c>
      <c r="F76" s="26"/>
    </row>
    <row r="77" spans="3:6" ht="18.75">
      <c r="C77" s="11" t="s">
        <v>69</v>
      </c>
      <c r="D77" s="18">
        <v>0</v>
      </c>
      <c r="E77" s="40">
        <v>0</v>
      </c>
      <c r="F77" s="26"/>
    </row>
    <row r="78" spans="3:6" ht="18.75">
      <c r="C78" s="11" t="s">
        <v>70</v>
      </c>
      <c r="D78" s="18">
        <v>0</v>
      </c>
      <c r="E78" s="40">
        <v>0</v>
      </c>
      <c r="F78" s="26"/>
    </row>
    <row r="79" spans="3:6" ht="18.75">
      <c r="C79" s="10" t="s">
        <v>71</v>
      </c>
      <c r="D79" s="39">
        <f>+D80+D81</f>
        <v>0</v>
      </c>
      <c r="E79" s="40">
        <f>+E80+E81</f>
        <v>0</v>
      </c>
      <c r="F79" s="26"/>
    </row>
    <row r="80" spans="3:6" ht="18.75">
      <c r="C80" s="11" t="s">
        <v>72</v>
      </c>
      <c r="D80" s="18">
        <v>0</v>
      </c>
      <c r="E80" s="40">
        <v>0</v>
      </c>
      <c r="F80" s="26"/>
    </row>
    <row r="81" spans="3:7" ht="18.75">
      <c r="C81" s="11" t="s">
        <v>73</v>
      </c>
      <c r="D81" s="18">
        <v>0</v>
      </c>
      <c r="E81" s="40">
        <v>0</v>
      </c>
      <c r="F81" s="26"/>
    </row>
    <row r="82" spans="3:7" ht="18.75">
      <c r="C82" s="10" t="s">
        <v>74</v>
      </c>
      <c r="D82" s="39">
        <f>+D83</f>
        <v>0</v>
      </c>
      <c r="E82" s="40">
        <f>+E83</f>
        <v>0</v>
      </c>
      <c r="F82" s="26"/>
    </row>
    <row r="83" spans="3:7" ht="18.75">
      <c r="C83" s="11" t="s">
        <v>75</v>
      </c>
      <c r="D83" s="18">
        <v>0</v>
      </c>
      <c r="E83" s="40">
        <v>0</v>
      </c>
      <c r="F83" s="26"/>
    </row>
    <row r="84" spans="3:7" ht="21">
      <c r="C84" s="41" t="s">
        <v>65</v>
      </c>
      <c r="D84" s="42">
        <f>+D75+D10</f>
        <v>167303584</v>
      </c>
      <c r="E84" s="43">
        <f>+E75+E10</f>
        <v>0</v>
      </c>
      <c r="F84" s="26"/>
    </row>
    <row r="85" spans="3:7" ht="18" thickBot="1">
      <c r="C85" s="26" t="s">
        <v>121</v>
      </c>
      <c r="D85" s="26"/>
      <c r="E85" s="26"/>
      <c r="F85" s="26"/>
    </row>
    <row r="86" spans="3:7" ht="29.25" customHeight="1" thickBot="1">
      <c r="C86" s="44" t="s">
        <v>122</v>
      </c>
      <c r="D86" s="26"/>
      <c r="E86" s="26"/>
      <c r="F86" s="26"/>
    </row>
    <row r="87" spans="3:7" ht="42" customHeight="1" thickBot="1">
      <c r="C87" s="45" t="s">
        <v>123</v>
      </c>
      <c r="D87" s="26"/>
      <c r="E87" s="26"/>
      <c r="F87" s="26"/>
    </row>
    <row r="88" spans="3:7" ht="75.75" thickBot="1">
      <c r="C88" s="46" t="s">
        <v>124</v>
      </c>
      <c r="D88" s="26"/>
      <c r="E88" s="26"/>
      <c r="F88" s="26"/>
    </row>
    <row r="89" spans="3:7" ht="17.25">
      <c r="C89" s="33"/>
      <c r="D89" s="26"/>
      <c r="E89" s="26"/>
      <c r="F89" s="26"/>
    </row>
    <row r="90" spans="3:7" ht="17.25">
      <c r="C90" s="26"/>
      <c r="D90" s="26"/>
      <c r="E90" s="26"/>
      <c r="F90" s="26"/>
    </row>
    <row r="91" spans="3:7" ht="18.75">
      <c r="C91" s="89" t="s">
        <v>120</v>
      </c>
      <c r="D91" s="89"/>
      <c r="E91" s="34" t="s">
        <v>97</v>
      </c>
      <c r="F91" s="34"/>
      <c r="G91" s="15"/>
    </row>
    <row r="92" spans="3:7" ht="16.5">
      <c r="C92" s="89" t="s">
        <v>125</v>
      </c>
      <c r="D92" s="89"/>
      <c r="E92" s="34" t="s">
        <v>126</v>
      </c>
      <c r="F92" s="34"/>
      <c r="G92" s="16"/>
    </row>
    <row r="93" spans="3:7" ht="18.75" customHeight="1">
      <c r="C93" s="89" t="s">
        <v>116</v>
      </c>
      <c r="D93" s="89"/>
      <c r="E93" s="34" t="s">
        <v>100</v>
      </c>
      <c r="F93" s="34"/>
      <c r="G93" s="16"/>
    </row>
    <row r="94" spans="3:7" ht="18.75" customHeight="1">
      <c r="C94" s="35"/>
      <c r="D94" s="35"/>
      <c r="E94" s="34"/>
      <c r="F94" s="34"/>
      <c r="G94" s="23"/>
    </row>
    <row r="95" spans="3:7" ht="18.75">
      <c r="C95" s="88" t="s">
        <v>101</v>
      </c>
      <c r="D95" s="88"/>
      <c r="E95" s="88"/>
      <c r="F95" s="88"/>
      <c r="G95" s="7"/>
    </row>
    <row r="96" spans="3:7" ht="18.75">
      <c r="C96" s="88" t="s">
        <v>98</v>
      </c>
      <c r="D96" s="88"/>
      <c r="E96" s="88"/>
      <c r="F96" s="88"/>
      <c r="G96" s="7"/>
    </row>
    <row r="97" spans="3:7" ht="18.75">
      <c r="C97" s="88" t="s">
        <v>99</v>
      </c>
      <c r="D97" s="88"/>
      <c r="E97" s="88"/>
      <c r="F97" s="88"/>
      <c r="G97" s="13"/>
    </row>
    <row r="98" spans="3:7" ht="16.5">
      <c r="C98" s="36"/>
      <c r="D98" s="37"/>
      <c r="E98" s="38"/>
      <c r="F98" s="38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U88"/>
  <sheetViews>
    <sheetView showGridLines="0" workbookViewId="0">
      <selection activeCell="B1" sqref="B1:Q89"/>
    </sheetView>
  </sheetViews>
  <sheetFormatPr baseColWidth="10" defaultColWidth="11.42578125" defaultRowHeight="15"/>
  <cols>
    <col min="1" max="1" width="3.140625" customWidth="1"/>
    <col min="2" max="2" width="99.7109375" customWidth="1"/>
    <col min="3" max="3" width="18.7109375" customWidth="1"/>
    <col min="4" max="4" width="15.140625" customWidth="1"/>
    <col min="5" max="5" width="12.85546875" customWidth="1"/>
    <col min="6" max="6" width="17.42578125" customWidth="1"/>
    <col min="7" max="7" width="17" customWidth="1"/>
    <col min="8" max="8" width="16" customWidth="1"/>
    <col min="9" max="9" width="16.140625" customWidth="1"/>
    <col min="10" max="10" width="17.5703125" customWidth="1"/>
    <col min="11" max="11" width="15.85546875" customWidth="1"/>
    <col min="12" max="12" width="16.140625" customWidth="1"/>
    <col min="13" max="13" width="17.7109375" customWidth="1"/>
    <col min="14" max="14" width="17.5703125" customWidth="1"/>
    <col min="15" max="16" width="12.42578125" customWidth="1"/>
    <col min="17" max="17" width="18.5703125" customWidth="1"/>
    <col min="18" max="18" width="16.7109375" customWidth="1"/>
  </cols>
  <sheetData>
    <row r="1" spans="2:18" ht="28.5" customHeight="1">
      <c r="B1" s="92" t="s">
        <v>93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2:18" ht="21" customHeight="1">
      <c r="B2" s="101" t="s">
        <v>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2:18" ht="15.75" customHeight="1">
      <c r="B3" s="99" t="s">
        <v>95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2:18" ht="21.75" customHeight="1">
      <c r="B4" s="90" t="s">
        <v>96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2:18" ht="17.25" customHeight="1">
      <c r="B5" s="95" t="s">
        <v>76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2:18" ht="25.5" customHeight="1">
      <c r="B6" s="103" t="s">
        <v>66</v>
      </c>
      <c r="C6" s="104" t="s">
        <v>92</v>
      </c>
      <c r="D6" s="104" t="s">
        <v>91</v>
      </c>
      <c r="E6" s="107" t="s">
        <v>90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18" ht="15.75">
      <c r="B7" s="103"/>
      <c r="C7" s="105"/>
      <c r="D7" s="105"/>
      <c r="E7" s="47" t="s">
        <v>78</v>
      </c>
      <c r="F7" s="47" t="s">
        <v>79</v>
      </c>
      <c r="G7" s="47" t="s">
        <v>80</v>
      </c>
      <c r="H7" s="47" t="s">
        <v>81</v>
      </c>
      <c r="I7" s="48" t="s">
        <v>82</v>
      </c>
      <c r="J7" s="47" t="s">
        <v>83</v>
      </c>
      <c r="K7" s="48" t="s">
        <v>84</v>
      </c>
      <c r="L7" s="47" t="s">
        <v>85</v>
      </c>
      <c r="M7" s="47" t="s">
        <v>86</v>
      </c>
      <c r="N7" s="47" t="s">
        <v>87</v>
      </c>
      <c r="O7" s="47" t="s">
        <v>88</v>
      </c>
      <c r="P7" s="48" t="s">
        <v>89</v>
      </c>
      <c r="Q7" s="47" t="s">
        <v>77</v>
      </c>
    </row>
    <row r="8" spans="2:18" ht="15.75">
      <c r="B8" s="49" t="s">
        <v>0</v>
      </c>
      <c r="C8" s="50">
        <f>+C9+C15+C25+C35+C44+C51+C61+C66+C69+C73</f>
        <v>167303584</v>
      </c>
      <c r="D8" s="51">
        <f>+D9+D15+D25+D35+D44+D51+D62+D66+D69+D73</f>
        <v>0</v>
      </c>
      <c r="E8" s="51">
        <f t="shared" ref="E8:P8" si="0">+E9+E15+E25+E35+E44+E51+E62+E66+E69+E73</f>
        <v>0</v>
      </c>
      <c r="F8" s="50">
        <f t="shared" si="0"/>
        <v>10957261.520000001</v>
      </c>
      <c r="G8" s="50">
        <f t="shared" si="0"/>
        <v>6782299.7300000004</v>
      </c>
      <c r="H8" s="50">
        <f t="shared" si="0"/>
        <v>6848367.3399999999</v>
      </c>
      <c r="I8" s="50">
        <f t="shared" si="0"/>
        <v>7119177.9199999999</v>
      </c>
      <c r="J8" s="50">
        <f t="shared" si="0"/>
        <v>35165836.960000001</v>
      </c>
      <c r="K8" s="50">
        <f>+K9+K15+K25+K35+K44+K51+K62+K66+K69+K73</f>
        <v>7552804.7700000005</v>
      </c>
      <c r="L8" s="50">
        <f t="shared" ref="L8:M8" si="1">+L9+L15+L25+L35+L44+L51+L62+L66+L69+L73</f>
        <v>9543922.6600000001</v>
      </c>
      <c r="M8" s="50">
        <f t="shared" si="1"/>
        <v>10126697.42</v>
      </c>
      <c r="N8" s="50">
        <f t="shared" si="0"/>
        <v>11592834.5</v>
      </c>
      <c r="O8" s="50">
        <f t="shared" si="0"/>
        <v>0</v>
      </c>
      <c r="P8" s="50">
        <f t="shared" si="0"/>
        <v>0</v>
      </c>
      <c r="Q8" s="50">
        <f>+E8+F8+G8+H8+I8+J8+K8+L8+M8+N8+O8+P8</f>
        <v>105689202.81999999</v>
      </c>
    </row>
    <row r="9" spans="2:18" ht="15.75">
      <c r="B9" s="52" t="s">
        <v>1</v>
      </c>
      <c r="C9" s="53">
        <f>+C10+C11+C12+C13+C14</f>
        <v>82038945</v>
      </c>
      <c r="D9" s="54">
        <f>+D10+D11+D12+D13+D14</f>
        <v>0</v>
      </c>
      <c r="E9" s="55">
        <f t="shared" ref="E9:P9" si="2">+E10+E11+E12+E13+E14</f>
        <v>0</v>
      </c>
      <c r="F9" s="55">
        <f t="shared" si="2"/>
        <v>10903343.520000001</v>
      </c>
      <c r="G9" s="55">
        <f t="shared" si="2"/>
        <v>6225821.7300000004</v>
      </c>
      <c r="H9" s="55">
        <f t="shared" si="2"/>
        <v>6705160.1600000001</v>
      </c>
      <c r="I9" s="55">
        <f t="shared" si="2"/>
        <v>6626588.4199999999</v>
      </c>
      <c r="J9" s="55">
        <f t="shared" si="2"/>
        <v>6562235.6600000001</v>
      </c>
      <c r="K9" s="55">
        <f t="shared" si="2"/>
        <v>6709124.7700000005</v>
      </c>
      <c r="L9" s="55">
        <f t="shared" si="2"/>
        <v>6495444.1699999999</v>
      </c>
      <c r="M9" s="55">
        <f t="shared" si="2"/>
        <v>7134146.2799999993</v>
      </c>
      <c r="N9" s="55">
        <f t="shared" si="2"/>
        <v>7276429.6100000003</v>
      </c>
      <c r="O9" s="55">
        <f t="shared" si="2"/>
        <v>0</v>
      </c>
      <c r="P9" s="55">
        <f t="shared" si="2"/>
        <v>0</v>
      </c>
      <c r="Q9" s="55">
        <f t="shared" ref="Q9:Q72" si="3">+E9+F9+G9+H9+I9+J9+K9+L9+M9+N9+O9+P9</f>
        <v>64638294.32</v>
      </c>
    </row>
    <row r="10" spans="2:18" ht="15.75">
      <c r="B10" s="56" t="s">
        <v>2</v>
      </c>
      <c r="C10" s="57">
        <v>68812500</v>
      </c>
      <c r="D10" s="58">
        <v>0</v>
      </c>
      <c r="E10" s="59">
        <v>0</v>
      </c>
      <c r="F10" s="59">
        <v>9485516.120000001</v>
      </c>
      <c r="G10" s="59">
        <v>5421000</v>
      </c>
      <c r="H10" s="59">
        <v>4936000</v>
      </c>
      <c r="I10" s="59">
        <v>5527000</v>
      </c>
      <c r="J10" s="59">
        <v>5472000</v>
      </c>
      <c r="K10" s="59">
        <v>5633121.8200000003</v>
      </c>
      <c r="L10" s="59">
        <v>5433000</v>
      </c>
      <c r="M10" s="59">
        <v>6009317.0199999996</v>
      </c>
      <c r="N10" s="59">
        <v>6102000</v>
      </c>
      <c r="O10" s="59">
        <v>0</v>
      </c>
      <c r="P10" s="59">
        <v>0</v>
      </c>
      <c r="Q10" s="59">
        <f t="shared" si="3"/>
        <v>54018954.959999993</v>
      </c>
    </row>
    <row r="11" spans="2:18" ht="15.75">
      <c r="B11" s="56" t="s">
        <v>3</v>
      </c>
      <c r="C11" s="57">
        <v>3600000</v>
      </c>
      <c r="D11" s="58">
        <v>0</v>
      </c>
      <c r="E11" s="59">
        <v>0</v>
      </c>
      <c r="F11" s="60">
        <v>0</v>
      </c>
      <c r="G11" s="59">
        <v>0</v>
      </c>
      <c r="H11" s="59">
        <v>1037000</v>
      </c>
      <c r="I11" s="59">
        <v>277000</v>
      </c>
      <c r="J11" s="59">
        <v>277000</v>
      </c>
      <c r="K11" s="59">
        <v>256000</v>
      </c>
      <c r="L11" s="59">
        <v>256000</v>
      </c>
      <c r="M11" s="59">
        <v>260500</v>
      </c>
      <c r="N11" s="59">
        <v>271000</v>
      </c>
      <c r="O11" s="59">
        <v>0</v>
      </c>
      <c r="P11" s="59">
        <v>0</v>
      </c>
      <c r="Q11" s="59">
        <f t="shared" si="3"/>
        <v>2634500</v>
      </c>
    </row>
    <row r="12" spans="2:18" ht="15.75">
      <c r="B12" s="56" t="s">
        <v>4</v>
      </c>
      <c r="C12" s="57">
        <v>0</v>
      </c>
      <c r="D12" s="58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f t="shared" si="3"/>
        <v>0</v>
      </c>
      <c r="R12" s="6"/>
    </row>
    <row r="13" spans="2:18" ht="15.75">
      <c r="B13" s="56" t="s">
        <v>5</v>
      </c>
      <c r="C13" s="57">
        <v>0</v>
      </c>
      <c r="D13" s="58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f t="shared" si="3"/>
        <v>0</v>
      </c>
    </row>
    <row r="14" spans="2:18" ht="15.75">
      <c r="B14" s="56" t="s">
        <v>6</v>
      </c>
      <c r="C14" s="57">
        <v>9626445</v>
      </c>
      <c r="D14" s="58">
        <v>0</v>
      </c>
      <c r="E14" s="59">
        <v>0</v>
      </c>
      <c r="F14" s="59">
        <v>1417827.4</v>
      </c>
      <c r="G14" s="59">
        <v>804821.73</v>
      </c>
      <c r="H14" s="59">
        <v>732160.16</v>
      </c>
      <c r="I14" s="59">
        <v>822588.42</v>
      </c>
      <c r="J14" s="59">
        <v>813235.65999999992</v>
      </c>
      <c r="K14" s="59">
        <v>820002.95</v>
      </c>
      <c r="L14" s="59">
        <v>806444.16999999993</v>
      </c>
      <c r="M14" s="59">
        <v>864329.26</v>
      </c>
      <c r="N14" s="59">
        <v>903429.6100000001</v>
      </c>
      <c r="O14" s="59">
        <v>0</v>
      </c>
      <c r="P14" s="59">
        <v>0</v>
      </c>
      <c r="Q14" s="59">
        <f t="shared" si="3"/>
        <v>7984839.3600000003</v>
      </c>
    </row>
    <row r="15" spans="2:18" ht="15.75">
      <c r="B15" s="52" t="s">
        <v>7</v>
      </c>
      <c r="C15" s="53">
        <f>+C16+C17+C18+C19+C20+C21+C22+C23+C24</f>
        <v>30141420.330000002</v>
      </c>
      <c r="D15" s="54">
        <f>+D16+D17+D18+D19+D20+D21+D22+D23+D24</f>
        <v>0</v>
      </c>
      <c r="E15" s="55">
        <f t="shared" ref="E15:P15" si="4">+E16+E17+E18+E19+E20+E21+E22+E23+E24</f>
        <v>0</v>
      </c>
      <c r="F15" s="55">
        <f t="shared" si="4"/>
        <v>53918</v>
      </c>
      <c r="G15" s="55">
        <f t="shared" si="4"/>
        <v>556478</v>
      </c>
      <c r="H15" s="55">
        <f t="shared" si="4"/>
        <v>58128</v>
      </c>
      <c r="I15" s="55">
        <f t="shared" si="4"/>
        <v>472529.5</v>
      </c>
      <c r="J15" s="55">
        <f t="shared" si="4"/>
        <v>205600</v>
      </c>
      <c r="K15" s="55">
        <f t="shared" si="4"/>
        <v>843680</v>
      </c>
      <c r="L15" s="55">
        <f t="shared" si="4"/>
        <v>1262986.7</v>
      </c>
      <c r="M15" s="55">
        <f t="shared" si="4"/>
        <v>826269.53</v>
      </c>
      <c r="N15" s="55">
        <f t="shared" si="4"/>
        <v>1085391.68</v>
      </c>
      <c r="O15" s="55">
        <f t="shared" si="4"/>
        <v>0</v>
      </c>
      <c r="P15" s="55">
        <f t="shared" si="4"/>
        <v>0</v>
      </c>
      <c r="Q15" s="55">
        <f t="shared" si="3"/>
        <v>5364981.41</v>
      </c>
    </row>
    <row r="16" spans="2:18" ht="15.75">
      <c r="B16" s="56" t="s">
        <v>8</v>
      </c>
      <c r="C16" s="57">
        <v>3855153.13</v>
      </c>
      <c r="D16" s="58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93818.76</v>
      </c>
      <c r="N16" s="59">
        <v>0</v>
      </c>
      <c r="O16" s="59">
        <v>0</v>
      </c>
      <c r="P16" s="59">
        <v>0</v>
      </c>
      <c r="Q16" s="59">
        <f t="shared" si="3"/>
        <v>93818.76</v>
      </c>
    </row>
    <row r="17" spans="2:21" ht="15.75">
      <c r="B17" s="56" t="s">
        <v>9</v>
      </c>
      <c r="C17" s="57">
        <v>1060000</v>
      </c>
      <c r="D17" s="58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73729.67</v>
      </c>
      <c r="O17" s="59">
        <v>0</v>
      </c>
      <c r="P17" s="59">
        <v>0</v>
      </c>
      <c r="Q17" s="59">
        <f t="shared" si="3"/>
        <v>73729.67</v>
      </c>
    </row>
    <row r="18" spans="2:21" ht="15.75">
      <c r="B18" s="56" t="s">
        <v>10</v>
      </c>
      <c r="C18" s="57">
        <v>3500000</v>
      </c>
      <c r="D18" s="58">
        <v>0</v>
      </c>
      <c r="E18" s="59">
        <v>0</v>
      </c>
      <c r="F18" s="59">
        <v>0</v>
      </c>
      <c r="G18" s="59">
        <v>498350</v>
      </c>
      <c r="H18" s="59">
        <v>0</v>
      </c>
      <c r="I18" s="59">
        <v>353822.5</v>
      </c>
      <c r="J18" s="59">
        <v>0</v>
      </c>
      <c r="K18" s="59">
        <v>627405</v>
      </c>
      <c r="L18" s="59">
        <v>0</v>
      </c>
      <c r="M18" s="59">
        <v>186950</v>
      </c>
      <c r="N18" s="59">
        <v>611400</v>
      </c>
      <c r="O18" s="59">
        <v>0</v>
      </c>
      <c r="P18" s="59">
        <v>0</v>
      </c>
      <c r="Q18" s="59">
        <f t="shared" si="3"/>
        <v>2277927.5</v>
      </c>
    </row>
    <row r="19" spans="2:21" ht="15.75">
      <c r="B19" s="56" t="s">
        <v>11</v>
      </c>
      <c r="C19" s="57">
        <v>80000</v>
      </c>
      <c r="D19" s="58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f t="shared" si="3"/>
        <v>0</v>
      </c>
    </row>
    <row r="20" spans="2:21" ht="15.75">
      <c r="B20" s="56" t="s">
        <v>12</v>
      </c>
      <c r="C20" s="57">
        <v>385500</v>
      </c>
      <c r="D20" s="58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158637.47</v>
      </c>
      <c r="N20" s="59">
        <v>0</v>
      </c>
      <c r="O20" s="59">
        <v>0</v>
      </c>
      <c r="P20" s="59">
        <v>0</v>
      </c>
      <c r="Q20" s="59">
        <f t="shared" si="3"/>
        <v>158637.47</v>
      </c>
    </row>
    <row r="21" spans="2:21" ht="15.75">
      <c r="B21" s="56" t="s">
        <v>13</v>
      </c>
      <c r="C21" s="57">
        <v>3980000</v>
      </c>
      <c r="D21" s="58">
        <v>0</v>
      </c>
      <c r="E21" s="59">
        <v>0</v>
      </c>
      <c r="F21" s="59">
        <v>53918</v>
      </c>
      <c r="G21" s="59">
        <v>58128</v>
      </c>
      <c r="H21" s="59">
        <v>58128</v>
      </c>
      <c r="I21" s="59">
        <v>59943</v>
      </c>
      <c r="J21" s="59">
        <v>61522</v>
      </c>
      <c r="K21" s="59">
        <v>66021</v>
      </c>
      <c r="L21" s="59">
        <v>83273</v>
      </c>
      <c r="M21" s="59">
        <v>89441</v>
      </c>
      <c r="N21" s="59">
        <v>71201.7</v>
      </c>
      <c r="O21" s="59">
        <v>0</v>
      </c>
      <c r="P21" s="59">
        <v>0</v>
      </c>
      <c r="Q21" s="59">
        <f t="shared" si="3"/>
        <v>601575.69999999995</v>
      </c>
    </row>
    <row r="22" spans="2:21" ht="15.75">
      <c r="B22" s="56" t="s">
        <v>14</v>
      </c>
      <c r="C22" s="57">
        <v>2139500</v>
      </c>
      <c r="D22" s="58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82600</v>
      </c>
      <c r="K22" s="59">
        <v>0</v>
      </c>
      <c r="L22" s="59">
        <v>1167716.5799999998</v>
      </c>
      <c r="M22" s="59">
        <v>155586.29999999999</v>
      </c>
      <c r="N22" s="59">
        <v>93456</v>
      </c>
      <c r="O22" s="59">
        <v>0</v>
      </c>
      <c r="P22" s="59">
        <v>0</v>
      </c>
      <c r="Q22" s="59">
        <f t="shared" si="3"/>
        <v>1499358.88</v>
      </c>
    </row>
    <row r="23" spans="2:21" ht="15.75">
      <c r="B23" s="56" t="s">
        <v>15</v>
      </c>
      <c r="C23" s="57">
        <v>13444676.33</v>
      </c>
      <c r="D23" s="58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85000</v>
      </c>
      <c r="L23" s="59">
        <v>11997.12</v>
      </c>
      <c r="M23" s="59">
        <v>0</v>
      </c>
      <c r="N23" s="59">
        <v>205620.51</v>
      </c>
      <c r="O23" s="59">
        <v>0</v>
      </c>
      <c r="P23" s="59">
        <v>0</v>
      </c>
      <c r="Q23" s="59">
        <f t="shared" si="3"/>
        <v>302617.63</v>
      </c>
    </row>
    <row r="24" spans="2:21" ht="15.75">
      <c r="B24" s="56" t="s">
        <v>16</v>
      </c>
      <c r="C24" s="57">
        <v>1696590.87</v>
      </c>
      <c r="D24" s="58">
        <v>0</v>
      </c>
      <c r="E24" s="59">
        <v>0</v>
      </c>
      <c r="F24" s="59">
        <v>0</v>
      </c>
      <c r="G24" s="59">
        <v>0</v>
      </c>
      <c r="H24" s="59">
        <v>0</v>
      </c>
      <c r="I24" s="59">
        <v>58764</v>
      </c>
      <c r="J24" s="59">
        <v>61478</v>
      </c>
      <c r="K24" s="59">
        <v>65254</v>
      </c>
      <c r="L24" s="59">
        <v>0</v>
      </c>
      <c r="M24" s="59">
        <v>141836</v>
      </c>
      <c r="N24" s="59">
        <v>29983.8</v>
      </c>
      <c r="O24" s="59">
        <v>0</v>
      </c>
      <c r="P24" s="59">
        <v>0</v>
      </c>
      <c r="Q24" s="59">
        <f t="shared" si="3"/>
        <v>357315.8</v>
      </c>
    </row>
    <row r="25" spans="2:21" ht="15.75">
      <c r="B25" s="52" t="s">
        <v>17</v>
      </c>
      <c r="C25" s="53">
        <f>+C26+C27+C28+C29+C30+C31+C32+C33+C34</f>
        <v>2783086</v>
      </c>
      <c r="D25" s="54">
        <f>+D26+D27+D28+D29+D30+D31+D32+D33+D34</f>
        <v>0</v>
      </c>
      <c r="E25" s="55">
        <f t="shared" ref="E25:N25" si="5">+E26+E27+E28+E29+E30+E31+E32+E33+E34</f>
        <v>0</v>
      </c>
      <c r="F25" s="55">
        <f t="shared" si="5"/>
        <v>0</v>
      </c>
      <c r="G25" s="55">
        <f t="shared" si="5"/>
        <v>0</v>
      </c>
      <c r="H25" s="55">
        <f t="shared" si="5"/>
        <v>85079.180000000008</v>
      </c>
      <c r="I25" s="55">
        <f t="shared" si="5"/>
        <v>20060</v>
      </c>
      <c r="J25" s="55">
        <f t="shared" si="5"/>
        <v>61641.56</v>
      </c>
      <c r="K25" s="55">
        <f t="shared" si="5"/>
        <v>0</v>
      </c>
      <c r="L25" s="55">
        <f t="shared" si="5"/>
        <v>251587.64999999997</v>
      </c>
      <c r="M25" s="55">
        <f t="shared" si="5"/>
        <v>1491078.55</v>
      </c>
      <c r="N25" s="55">
        <f t="shared" si="5"/>
        <v>264633.09999999998</v>
      </c>
      <c r="O25" s="55">
        <v>0</v>
      </c>
      <c r="P25" s="55">
        <v>0</v>
      </c>
      <c r="Q25" s="55">
        <f t="shared" si="3"/>
        <v>2174080.04</v>
      </c>
      <c r="R25" s="12"/>
      <c r="S25" s="12"/>
      <c r="T25" s="12"/>
      <c r="U25" s="12"/>
    </row>
    <row r="26" spans="2:21" ht="15.75">
      <c r="B26" s="56" t="s">
        <v>18</v>
      </c>
      <c r="C26" s="57">
        <v>149700</v>
      </c>
      <c r="D26" s="58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26169.58</v>
      </c>
      <c r="K26" s="59">
        <v>0</v>
      </c>
      <c r="L26" s="59">
        <v>10980</v>
      </c>
      <c r="M26" s="59">
        <v>31338.06</v>
      </c>
      <c r="N26" s="59">
        <v>12460</v>
      </c>
      <c r="O26" s="59">
        <v>0</v>
      </c>
      <c r="P26" s="59">
        <v>0</v>
      </c>
      <c r="Q26" s="59">
        <f t="shared" si="3"/>
        <v>80947.64</v>
      </c>
    </row>
    <row r="27" spans="2:21" ht="15.75">
      <c r="B27" s="56" t="s">
        <v>19</v>
      </c>
      <c r="C27" s="57">
        <v>287030</v>
      </c>
      <c r="D27" s="58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151960.4</v>
      </c>
      <c r="N27" s="59">
        <v>1170.43</v>
      </c>
      <c r="O27" s="59">
        <v>0</v>
      </c>
      <c r="P27" s="59">
        <v>0</v>
      </c>
      <c r="Q27" s="59">
        <f t="shared" si="3"/>
        <v>153130.82999999999</v>
      </c>
      <c r="R27" s="17"/>
      <c r="S27" s="17"/>
      <c r="T27" s="17"/>
      <c r="U27" s="17"/>
    </row>
    <row r="28" spans="2:21" ht="15.75">
      <c r="B28" s="56" t="s">
        <v>20</v>
      </c>
      <c r="C28" s="57">
        <v>217321.99</v>
      </c>
      <c r="D28" s="58">
        <v>0</v>
      </c>
      <c r="E28" s="59">
        <v>0</v>
      </c>
      <c r="F28" s="59">
        <v>0</v>
      </c>
      <c r="G28" s="59">
        <v>0</v>
      </c>
      <c r="H28" s="59">
        <v>54492.4</v>
      </c>
      <c r="I28" s="59">
        <v>0</v>
      </c>
      <c r="J28" s="59">
        <v>0</v>
      </c>
      <c r="K28" s="59">
        <v>0</v>
      </c>
      <c r="L28" s="59">
        <v>3239.57</v>
      </c>
      <c r="M28" s="59">
        <v>96889.33</v>
      </c>
      <c r="N28" s="59">
        <v>0</v>
      </c>
      <c r="O28" s="59">
        <v>0</v>
      </c>
      <c r="P28" s="59">
        <v>0</v>
      </c>
      <c r="Q28" s="59">
        <f t="shared" si="3"/>
        <v>154621.29999999999</v>
      </c>
    </row>
    <row r="29" spans="2:21" ht="15.75">
      <c r="B29" s="56" t="s">
        <v>21</v>
      </c>
      <c r="C29" s="57">
        <v>19000</v>
      </c>
      <c r="D29" s="58">
        <v>0</v>
      </c>
      <c r="E29" s="59">
        <v>0</v>
      </c>
      <c r="F29" s="59">
        <v>0</v>
      </c>
      <c r="G29" s="59">
        <v>0</v>
      </c>
      <c r="H29" s="59">
        <v>3876.3</v>
      </c>
      <c r="I29" s="59">
        <v>0</v>
      </c>
      <c r="J29" s="59">
        <v>0</v>
      </c>
      <c r="K29" s="59">
        <v>0</v>
      </c>
      <c r="L29" s="59">
        <v>1699.2</v>
      </c>
      <c r="M29" s="59">
        <v>94.4</v>
      </c>
      <c r="N29" s="59">
        <v>0</v>
      </c>
      <c r="O29" s="59">
        <v>0</v>
      </c>
      <c r="P29" s="59">
        <v>0</v>
      </c>
      <c r="Q29" s="59">
        <f t="shared" si="3"/>
        <v>5669.9</v>
      </c>
    </row>
    <row r="30" spans="2:21" ht="15.75">
      <c r="B30" s="56" t="s">
        <v>22</v>
      </c>
      <c r="C30" s="57">
        <v>51500</v>
      </c>
      <c r="D30" s="58">
        <v>0</v>
      </c>
      <c r="E30" s="59">
        <v>0</v>
      </c>
      <c r="F30" s="59">
        <v>0</v>
      </c>
      <c r="G30" s="59">
        <v>0</v>
      </c>
      <c r="H30" s="59">
        <v>1062</v>
      </c>
      <c r="I30" s="59">
        <v>0</v>
      </c>
      <c r="J30" s="59">
        <v>0</v>
      </c>
      <c r="K30" s="59">
        <v>0</v>
      </c>
      <c r="L30" s="59">
        <v>11221.87</v>
      </c>
      <c r="M30" s="59">
        <v>17582</v>
      </c>
      <c r="N30" s="59">
        <v>0</v>
      </c>
      <c r="O30" s="59">
        <v>0</v>
      </c>
      <c r="P30" s="59">
        <v>0</v>
      </c>
      <c r="Q30" s="59">
        <f t="shared" si="3"/>
        <v>29865.870000000003</v>
      </c>
    </row>
    <row r="31" spans="2:21" ht="15.75">
      <c r="B31" s="56" t="s">
        <v>23</v>
      </c>
      <c r="C31" s="57">
        <v>120462</v>
      </c>
      <c r="D31" s="58">
        <v>0</v>
      </c>
      <c r="E31" s="59">
        <v>0</v>
      </c>
      <c r="F31" s="59">
        <v>0</v>
      </c>
      <c r="G31" s="59">
        <v>0</v>
      </c>
      <c r="H31" s="59">
        <v>0</v>
      </c>
      <c r="I31" s="59">
        <v>20060</v>
      </c>
      <c r="J31" s="59">
        <v>14261.48</v>
      </c>
      <c r="K31" s="59">
        <v>0</v>
      </c>
      <c r="L31" s="59">
        <v>5385.43</v>
      </c>
      <c r="M31" s="59">
        <v>32746.59</v>
      </c>
      <c r="N31" s="59">
        <v>3358.79</v>
      </c>
      <c r="O31" s="59">
        <v>0</v>
      </c>
      <c r="P31" s="59">
        <v>0</v>
      </c>
      <c r="Q31" s="59">
        <f t="shared" si="3"/>
        <v>75812.289999999994</v>
      </c>
    </row>
    <row r="32" spans="2:21" ht="15.75">
      <c r="B32" s="56" t="s">
        <v>24</v>
      </c>
      <c r="C32" s="57">
        <v>931573.74</v>
      </c>
      <c r="D32" s="58">
        <v>0</v>
      </c>
      <c r="E32" s="59">
        <v>0</v>
      </c>
      <c r="F32" s="59">
        <v>0</v>
      </c>
      <c r="G32" s="59">
        <v>0</v>
      </c>
      <c r="H32" s="59">
        <v>1194.1600000000001</v>
      </c>
      <c r="I32" s="59">
        <v>0</v>
      </c>
      <c r="J32" s="59">
        <v>18880</v>
      </c>
      <c r="K32" s="59">
        <v>0</v>
      </c>
      <c r="L32" s="59">
        <v>15113.83</v>
      </c>
      <c r="M32" s="59">
        <v>893000</v>
      </c>
      <c r="N32" s="59">
        <v>0</v>
      </c>
      <c r="O32" s="59">
        <v>0</v>
      </c>
      <c r="P32" s="59">
        <v>0</v>
      </c>
      <c r="Q32" s="59">
        <f t="shared" si="3"/>
        <v>928187.99</v>
      </c>
    </row>
    <row r="33" spans="2:17" ht="15.75">
      <c r="B33" s="56" t="s">
        <v>25</v>
      </c>
      <c r="C33" s="57">
        <v>0</v>
      </c>
      <c r="D33" s="58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f t="shared" si="3"/>
        <v>0</v>
      </c>
    </row>
    <row r="34" spans="2:17" ht="15.75">
      <c r="B34" s="56" t="s">
        <v>26</v>
      </c>
      <c r="C34" s="57">
        <v>1006498.27</v>
      </c>
      <c r="D34" s="58">
        <v>0</v>
      </c>
      <c r="E34" s="59">
        <v>0</v>
      </c>
      <c r="F34" s="59">
        <v>0</v>
      </c>
      <c r="G34" s="59">
        <v>0</v>
      </c>
      <c r="H34" s="59">
        <v>24454.32</v>
      </c>
      <c r="I34" s="59">
        <v>0</v>
      </c>
      <c r="J34" s="59">
        <v>2330.5</v>
      </c>
      <c r="K34" s="59">
        <v>0</v>
      </c>
      <c r="L34" s="59">
        <v>203947.74999999997</v>
      </c>
      <c r="M34" s="59">
        <v>267467.77</v>
      </c>
      <c r="N34" s="59">
        <v>247643.88</v>
      </c>
      <c r="O34" s="59">
        <v>0</v>
      </c>
      <c r="P34" s="59">
        <v>0</v>
      </c>
      <c r="Q34" s="59">
        <f t="shared" si="3"/>
        <v>745844.22</v>
      </c>
    </row>
    <row r="35" spans="2:17" ht="15.75">
      <c r="B35" s="52" t="s">
        <v>27</v>
      </c>
      <c r="C35" s="53">
        <f>+C36+C37+C38+C39+C40+C41+C42+C43</f>
        <v>0</v>
      </c>
      <c r="D35" s="54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f t="shared" si="3"/>
        <v>0</v>
      </c>
    </row>
    <row r="36" spans="2:17" ht="15.75">
      <c r="B36" s="56" t="s">
        <v>28</v>
      </c>
      <c r="C36" s="57">
        <v>0</v>
      </c>
      <c r="D36" s="58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f t="shared" si="3"/>
        <v>0</v>
      </c>
    </row>
    <row r="37" spans="2:17" ht="15.75">
      <c r="B37" s="56" t="s">
        <v>29</v>
      </c>
      <c r="C37" s="57">
        <v>0</v>
      </c>
      <c r="D37" s="58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f t="shared" si="3"/>
        <v>0</v>
      </c>
    </row>
    <row r="38" spans="2:17" ht="15.75">
      <c r="B38" s="56" t="s">
        <v>30</v>
      </c>
      <c r="C38" s="57">
        <v>0</v>
      </c>
      <c r="D38" s="58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f t="shared" si="3"/>
        <v>0</v>
      </c>
    </row>
    <row r="39" spans="2:17" ht="15.75">
      <c r="B39" s="56" t="s">
        <v>31</v>
      </c>
      <c r="C39" s="57">
        <v>0</v>
      </c>
      <c r="D39" s="58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f t="shared" si="3"/>
        <v>0</v>
      </c>
    </row>
    <row r="40" spans="2:17" ht="15.75">
      <c r="B40" s="56" t="s">
        <v>32</v>
      </c>
      <c r="C40" s="57">
        <v>0</v>
      </c>
      <c r="D40" s="58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f t="shared" si="3"/>
        <v>0</v>
      </c>
    </row>
    <row r="41" spans="2:17" ht="15.75">
      <c r="B41" s="56" t="s">
        <v>33</v>
      </c>
      <c r="C41" s="57">
        <v>0</v>
      </c>
      <c r="D41" s="58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f t="shared" si="3"/>
        <v>0</v>
      </c>
    </row>
    <row r="42" spans="2:17" ht="15.75">
      <c r="B42" s="56" t="s">
        <v>34</v>
      </c>
      <c r="C42" s="57">
        <v>0</v>
      </c>
      <c r="D42" s="58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f t="shared" si="3"/>
        <v>0</v>
      </c>
    </row>
    <row r="43" spans="2:17" ht="15.75">
      <c r="B43" s="56" t="s">
        <v>35</v>
      </c>
      <c r="C43" s="57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f t="shared" si="3"/>
        <v>0</v>
      </c>
    </row>
    <row r="44" spans="2:17" ht="15.75">
      <c r="B44" s="52" t="s">
        <v>36</v>
      </c>
      <c r="C44" s="53">
        <f>+C45+C46+C47+C48+C49+C50</f>
        <v>0</v>
      </c>
      <c r="D44" s="54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si="3"/>
        <v>0</v>
      </c>
    </row>
    <row r="45" spans="2:17" ht="15.75">
      <c r="B45" s="56" t="s">
        <v>37</v>
      </c>
      <c r="C45" s="57">
        <v>0</v>
      </c>
      <c r="D45" s="58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 t="shared" si="3"/>
        <v>0</v>
      </c>
    </row>
    <row r="46" spans="2:17" ht="15.75">
      <c r="B46" s="56" t="s">
        <v>38</v>
      </c>
      <c r="C46" s="57">
        <v>0</v>
      </c>
      <c r="D46" s="58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f t="shared" si="3"/>
        <v>0</v>
      </c>
    </row>
    <row r="47" spans="2:17" ht="15.75">
      <c r="B47" s="56" t="s">
        <v>39</v>
      </c>
      <c r="C47" s="57">
        <v>0</v>
      </c>
      <c r="D47" s="58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f t="shared" si="3"/>
        <v>0</v>
      </c>
    </row>
    <row r="48" spans="2:17" ht="15.75">
      <c r="B48" s="56" t="s">
        <v>40</v>
      </c>
      <c r="C48" s="57">
        <v>0</v>
      </c>
      <c r="D48" s="58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f t="shared" si="3"/>
        <v>0</v>
      </c>
    </row>
    <row r="49" spans="2:17" ht="15.75">
      <c r="B49" s="56" t="s">
        <v>41</v>
      </c>
      <c r="C49" s="57">
        <v>0</v>
      </c>
      <c r="D49" s="58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f t="shared" si="3"/>
        <v>0</v>
      </c>
    </row>
    <row r="50" spans="2:17" ht="15.75">
      <c r="B50" s="56" t="s">
        <v>42</v>
      </c>
      <c r="C50" s="57">
        <v>0</v>
      </c>
      <c r="D50" s="58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f t="shared" si="3"/>
        <v>0</v>
      </c>
    </row>
    <row r="51" spans="2:17" ht="15.75">
      <c r="B51" s="52" t="s">
        <v>43</v>
      </c>
      <c r="C51" s="53">
        <f>+C52+C53+C54+C55+C56+C57+C58+C59+C60</f>
        <v>49540132.670000002</v>
      </c>
      <c r="D51" s="54">
        <f>+D52+D53+D54+D55+D56+D57+D58+D59+D60</f>
        <v>0</v>
      </c>
      <c r="E51" s="55">
        <f t="shared" ref="E51:P51" si="6">+E52+E53+E54+E55+E56+E57+E58+E59+E60</f>
        <v>0</v>
      </c>
      <c r="F51" s="55">
        <f t="shared" si="6"/>
        <v>0</v>
      </c>
      <c r="G51" s="55">
        <v>0</v>
      </c>
      <c r="H51" s="55">
        <f t="shared" si="6"/>
        <v>0</v>
      </c>
      <c r="I51" s="55">
        <f t="shared" si="6"/>
        <v>0</v>
      </c>
      <c r="J51" s="55">
        <f t="shared" si="6"/>
        <v>27247799.23</v>
      </c>
      <c r="K51" s="55">
        <f t="shared" si="6"/>
        <v>0</v>
      </c>
      <c r="L51" s="55">
        <f t="shared" si="6"/>
        <v>1533904.1400000001</v>
      </c>
      <c r="M51" s="55">
        <f t="shared" si="6"/>
        <v>675203.05999999994</v>
      </c>
      <c r="N51" s="55">
        <f t="shared" si="6"/>
        <v>2966380.11</v>
      </c>
      <c r="O51" s="55">
        <f t="shared" si="6"/>
        <v>0</v>
      </c>
      <c r="P51" s="55">
        <f t="shared" si="6"/>
        <v>0</v>
      </c>
      <c r="Q51" s="55">
        <f t="shared" si="3"/>
        <v>32423286.539999999</v>
      </c>
    </row>
    <row r="52" spans="2:17" ht="15.75">
      <c r="B52" s="56" t="s">
        <v>44</v>
      </c>
      <c r="C52" s="57">
        <v>16584279.5</v>
      </c>
      <c r="D52" s="58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4195099.21</v>
      </c>
      <c r="K52" s="59">
        <v>0</v>
      </c>
      <c r="L52" s="59">
        <v>809290.55</v>
      </c>
      <c r="M52" s="59">
        <v>0</v>
      </c>
      <c r="N52" s="59">
        <v>2174263.2000000002</v>
      </c>
      <c r="O52" s="59">
        <v>0</v>
      </c>
      <c r="P52" s="59">
        <v>0</v>
      </c>
      <c r="Q52" s="59">
        <f t="shared" si="3"/>
        <v>7178652.96</v>
      </c>
    </row>
    <row r="53" spans="2:17" ht="15.75">
      <c r="B53" s="56" t="s">
        <v>45</v>
      </c>
      <c r="C53" s="57">
        <v>554766.82000000007</v>
      </c>
      <c r="D53" s="58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26616.82</v>
      </c>
      <c r="K53" s="59">
        <v>0</v>
      </c>
      <c r="L53" s="59">
        <v>0</v>
      </c>
      <c r="M53" s="59">
        <v>261831.96</v>
      </c>
      <c r="N53" s="59">
        <v>278916.01</v>
      </c>
      <c r="O53" s="59">
        <v>0</v>
      </c>
      <c r="P53" s="59">
        <v>0</v>
      </c>
      <c r="Q53" s="59">
        <f t="shared" si="3"/>
        <v>567364.79</v>
      </c>
    </row>
    <row r="54" spans="2:17" ht="15.75">
      <c r="B54" s="56" t="s">
        <v>46</v>
      </c>
      <c r="C54" s="57">
        <v>362800.6</v>
      </c>
      <c r="D54" s="58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12319.2</v>
      </c>
      <c r="K54" s="59">
        <v>0</v>
      </c>
      <c r="L54" s="59">
        <v>0</v>
      </c>
      <c r="M54" s="59">
        <v>0</v>
      </c>
      <c r="N54" s="59">
        <v>348300.6</v>
      </c>
      <c r="O54" s="59">
        <v>0</v>
      </c>
      <c r="P54" s="59">
        <v>0</v>
      </c>
      <c r="Q54" s="59">
        <f t="shared" si="3"/>
        <v>360619.8</v>
      </c>
    </row>
    <row r="55" spans="2:17" ht="15.75">
      <c r="B55" s="56" t="s">
        <v>47</v>
      </c>
      <c r="C55" s="57">
        <v>24862849.75</v>
      </c>
      <c r="D55" s="58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22854700</v>
      </c>
      <c r="K55" s="59">
        <v>0</v>
      </c>
      <c r="L55" s="59">
        <v>705949.75</v>
      </c>
      <c r="M55" s="59">
        <v>0</v>
      </c>
      <c r="N55" s="59">
        <v>0</v>
      </c>
      <c r="O55" s="59">
        <v>0</v>
      </c>
      <c r="P55" s="59">
        <v>0</v>
      </c>
      <c r="Q55" s="59">
        <f t="shared" si="3"/>
        <v>23560649.75</v>
      </c>
    </row>
    <row r="56" spans="2:17" ht="15.75">
      <c r="B56" s="56" t="s">
        <v>48</v>
      </c>
      <c r="C56" s="57">
        <v>5102300</v>
      </c>
      <c r="D56" s="58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159064</v>
      </c>
      <c r="K56" s="59">
        <v>0</v>
      </c>
      <c r="L56" s="59">
        <v>0</v>
      </c>
      <c r="M56" s="59">
        <v>413371.1</v>
      </c>
      <c r="N56" s="59">
        <v>96637.3</v>
      </c>
      <c r="O56" s="59">
        <v>0</v>
      </c>
      <c r="P56" s="59">
        <v>0</v>
      </c>
      <c r="Q56" s="59">
        <f t="shared" si="3"/>
        <v>669072.4</v>
      </c>
    </row>
    <row r="57" spans="2:17" ht="15.75">
      <c r="B57" s="56" t="s">
        <v>49</v>
      </c>
      <c r="C57" s="57">
        <v>130000</v>
      </c>
      <c r="D57" s="58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18663.84</v>
      </c>
      <c r="M57" s="59">
        <v>0</v>
      </c>
      <c r="N57" s="59">
        <v>68263</v>
      </c>
      <c r="O57" s="59">
        <v>0</v>
      </c>
      <c r="P57" s="59">
        <v>0</v>
      </c>
      <c r="Q57" s="59">
        <f t="shared" si="3"/>
        <v>86926.84</v>
      </c>
    </row>
    <row r="58" spans="2:17" ht="15.75">
      <c r="B58" s="56" t="s">
        <v>50</v>
      </c>
      <c r="C58" s="57">
        <v>0</v>
      </c>
      <c r="D58" s="58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f t="shared" si="3"/>
        <v>0</v>
      </c>
    </row>
    <row r="59" spans="2:17" ht="15.75">
      <c r="B59" s="56" t="s">
        <v>51</v>
      </c>
      <c r="C59" s="57">
        <v>1943136</v>
      </c>
      <c r="D59" s="58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</row>
    <row r="60" spans="2:17" ht="15.75">
      <c r="B60" s="56" t="s">
        <v>52</v>
      </c>
      <c r="C60" s="57">
        <v>0</v>
      </c>
      <c r="D60" s="58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f t="shared" si="3"/>
        <v>0</v>
      </c>
    </row>
    <row r="61" spans="2:17" ht="15.75">
      <c r="B61" s="52" t="s">
        <v>53</v>
      </c>
      <c r="C61" s="53">
        <f>+C62+C63+C64+C65</f>
        <v>2800000</v>
      </c>
      <c r="D61" s="54">
        <f>+D62+D63+D64+D65</f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f>+J62</f>
        <v>1088560.51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f t="shared" si="3"/>
        <v>1088560.51</v>
      </c>
    </row>
    <row r="62" spans="2:17" ht="15.75">
      <c r="B62" s="56" t="s">
        <v>54</v>
      </c>
      <c r="C62" s="57">
        <v>2800000</v>
      </c>
      <c r="D62" s="58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1088560.51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f t="shared" si="3"/>
        <v>1088560.51</v>
      </c>
    </row>
    <row r="63" spans="2:17" ht="15.75">
      <c r="B63" s="56" t="s">
        <v>55</v>
      </c>
      <c r="C63" s="58">
        <v>0</v>
      </c>
      <c r="D63" s="58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f t="shared" si="3"/>
        <v>0</v>
      </c>
    </row>
    <row r="64" spans="2:17" ht="15.75">
      <c r="B64" s="56" t="s">
        <v>56</v>
      </c>
      <c r="C64" s="58">
        <v>0</v>
      </c>
      <c r="D64" s="58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f t="shared" si="3"/>
        <v>0</v>
      </c>
    </row>
    <row r="65" spans="2:18" ht="15.75">
      <c r="B65" s="56" t="s">
        <v>57</v>
      </c>
      <c r="C65" s="58">
        <v>0</v>
      </c>
      <c r="D65" s="58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f t="shared" si="3"/>
        <v>0</v>
      </c>
    </row>
    <row r="66" spans="2:18" ht="15.75">
      <c r="B66" s="52" t="s">
        <v>58</v>
      </c>
      <c r="C66" s="54">
        <f>+C67+C68</f>
        <v>0</v>
      </c>
      <c r="D66" s="54">
        <f>+D67+D68</f>
        <v>0</v>
      </c>
      <c r="E66" s="59">
        <f t="shared" ref="E66:P66" si="7">+E67+E68</f>
        <v>0</v>
      </c>
      <c r="F66" s="59">
        <f t="shared" si="7"/>
        <v>0</v>
      </c>
      <c r="G66" s="59">
        <f t="shared" si="7"/>
        <v>0</v>
      </c>
      <c r="H66" s="59">
        <f t="shared" si="7"/>
        <v>0</v>
      </c>
      <c r="I66" s="59">
        <f t="shared" si="7"/>
        <v>0</v>
      </c>
      <c r="J66" s="59">
        <f t="shared" si="7"/>
        <v>0</v>
      </c>
      <c r="K66" s="59">
        <f t="shared" si="7"/>
        <v>0</v>
      </c>
      <c r="L66" s="59">
        <f t="shared" si="7"/>
        <v>0</v>
      </c>
      <c r="M66" s="59">
        <f t="shared" si="7"/>
        <v>0</v>
      </c>
      <c r="N66" s="59">
        <f t="shared" si="7"/>
        <v>0</v>
      </c>
      <c r="O66" s="59">
        <f t="shared" si="7"/>
        <v>0</v>
      </c>
      <c r="P66" s="59">
        <f t="shared" si="7"/>
        <v>0</v>
      </c>
      <c r="Q66" s="59">
        <f t="shared" si="3"/>
        <v>0</v>
      </c>
    </row>
    <row r="67" spans="2:18" ht="15.75">
      <c r="B67" s="56" t="s">
        <v>59</v>
      </c>
      <c r="C67" s="58">
        <v>0</v>
      </c>
      <c r="D67" s="58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f t="shared" si="3"/>
        <v>0</v>
      </c>
    </row>
    <row r="68" spans="2:18" ht="15.75">
      <c r="B68" s="56" t="s">
        <v>60</v>
      </c>
      <c r="C68" s="58">
        <v>0</v>
      </c>
      <c r="D68" s="58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f t="shared" si="3"/>
        <v>0</v>
      </c>
    </row>
    <row r="69" spans="2:18" ht="15.75">
      <c r="B69" s="52" t="s">
        <v>61</v>
      </c>
      <c r="C69" s="54">
        <f>+C70+C71+C72</f>
        <v>0</v>
      </c>
      <c r="D69" s="54">
        <f>+D70+D71+D72</f>
        <v>0</v>
      </c>
      <c r="E69" s="59">
        <f t="shared" ref="E69:P69" si="8">+E70+E71+E72</f>
        <v>0</v>
      </c>
      <c r="F69" s="59">
        <f t="shared" si="8"/>
        <v>0</v>
      </c>
      <c r="G69" s="59">
        <f t="shared" si="8"/>
        <v>0</v>
      </c>
      <c r="H69" s="59">
        <f t="shared" si="8"/>
        <v>0</v>
      </c>
      <c r="I69" s="59">
        <f t="shared" si="8"/>
        <v>0</v>
      </c>
      <c r="J69" s="59">
        <f t="shared" si="8"/>
        <v>0</v>
      </c>
      <c r="K69" s="59">
        <f t="shared" si="8"/>
        <v>0</v>
      </c>
      <c r="L69" s="59">
        <f t="shared" si="8"/>
        <v>0</v>
      </c>
      <c r="M69" s="59">
        <f t="shared" si="8"/>
        <v>0</v>
      </c>
      <c r="N69" s="59">
        <f t="shared" si="8"/>
        <v>0</v>
      </c>
      <c r="O69" s="59">
        <f t="shared" si="8"/>
        <v>0</v>
      </c>
      <c r="P69" s="59">
        <f t="shared" si="8"/>
        <v>0</v>
      </c>
      <c r="Q69" s="59">
        <f t="shared" si="3"/>
        <v>0</v>
      </c>
      <c r="R69" s="21"/>
    </row>
    <row r="70" spans="2:18" ht="15.75">
      <c r="B70" s="56" t="s">
        <v>62</v>
      </c>
      <c r="C70" s="58">
        <v>0</v>
      </c>
      <c r="D70" s="58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f t="shared" si="3"/>
        <v>0</v>
      </c>
    </row>
    <row r="71" spans="2:18" ht="15.75">
      <c r="B71" s="56" t="s">
        <v>63</v>
      </c>
      <c r="C71" s="58">
        <v>0</v>
      </c>
      <c r="D71" s="58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f t="shared" si="3"/>
        <v>0</v>
      </c>
    </row>
    <row r="72" spans="2:18" ht="15.75">
      <c r="B72" s="56" t="s">
        <v>64</v>
      </c>
      <c r="C72" s="58">
        <v>0</v>
      </c>
      <c r="D72" s="58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f t="shared" si="3"/>
        <v>0</v>
      </c>
    </row>
    <row r="73" spans="2:18" ht="15.75">
      <c r="B73" s="49" t="s">
        <v>67</v>
      </c>
      <c r="C73" s="51">
        <f>+C74+C77+C80</f>
        <v>0</v>
      </c>
      <c r="D73" s="51">
        <f>+D74+D77+D80</f>
        <v>0</v>
      </c>
      <c r="E73" s="61">
        <f t="shared" ref="E73:P73" si="9">+E74+E77+E80</f>
        <v>0</v>
      </c>
      <c r="F73" s="61">
        <f t="shared" si="9"/>
        <v>0</v>
      </c>
      <c r="G73" s="61">
        <f t="shared" si="9"/>
        <v>0</v>
      </c>
      <c r="H73" s="61">
        <f t="shared" si="9"/>
        <v>0</v>
      </c>
      <c r="I73" s="61">
        <f t="shared" si="9"/>
        <v>0</v>
      </c>
      <c r="J73" s="61">
        <f t="shared" si="9"/>
        <v>0</v>
      </c>
      <c r="K73" s="61">
        <f t="shared" si="9"/>
        <v>0</v>
      </c>
      <c r="L73" s="61">
        <f t="shared" si="9"/>
        <v>0</v>
      </c>
      <c r="M73" s="61">
        <f t="shared" si="9"/>
        <v>0</v>
      </c>
      <c r="N73" s="61">
        <f t="shared" si="9"/>
        <v>0</v>
      </c>
      <c r="O73" s="61">
        <f t="shared" si="9"/>
        <v>0</v>
      </c>
      <c r="P73" s="61">
        <f t="shared" si="9"/>
        <v>0</v>
      </c>
      <c r="Q73" s="61">
        <f t="shared" ref="Q73:Q81" si="10">+E73+F73+G73+H73+I73+J73+K73+L73+M73+N73+O73+P73</f>
        <v>0</v>
      </c>
    </row>
    <row r="74" spans="2:18" ht="15.75">
      <c r="B74" s="52" t="s">
        <v>68</v>
      </c>
      <c r="C74" s="54">
        <f>+C75+C76</f>
        <v>0</v>
      </c>
      <c r="D74" s="54">
        <f>+D75+D76</f>
        <v>0</v>
      </c>
      <c r="E74" s="59">
        <f t="shared" ref="E74:P74" si="11">+E75+E76</f>
        <v>0</v>
      </c>
      <c r="F74" s="59">
        <f t="shared" si="11"/>
        <v>0</v>
      </c>
      <c r="G74" s="59">
        <f t="shared" si="11"/>
        <v>0</v>
      </c>
      <c r="H74" s="59">
        <f t="shared" si="11"/>
        <v>0</v>
      </c>
      <c r="I74" s="59">
        <f t="shared" si="11"/>
        <v>0</v>
      </c>
      <c r="J74" s="59">
        <f t="shared" si="11"/>
        <v>0</v>
      </c>
      <c r="K74" s="59">
        <f t="shared" si="11"/>
        <v>0</v>
      </c>
      <c r="L74" s="59">
        <f t="shared" si="11"/>
        <v>0</v>
      </c>
      <c r="M74" s="59">
        <f t="shared" si="11"/>
        <v>0</v>
      </c>
      <c r="N74" s="59">
        <f t="shared" si="11"/>
        <v>0</v>
      </c>
      <c r="O74" s="59">
        <f t="shared" si="11"/>
        <v>0</v>
      </c>
      <c r="P74" s="59">
        <f t="shared" si="11"/>
        <v>0</v>
      </c>
      <c r="Q74" s="59">
        <f t="shared" si="10"/>
        <v>0</v>
      </c>
    </row>
    <row r="75" spans="2:18" ht="15.75">
      <c r="B75" s="56" t="s">
        <v>69</v>
      </c>
      <c r="C75" s="58">
        <v>0</v>
      </c>
      <c r="D75" s="58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f t="shared" si="10"/>
        <v>0</v>
      </c>
    </row>
    <row r="76" spans="2:18" ht="15.75">
      <c r="B76" s="56" t="s">
        <v>70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f t="shared" si="10"/>
        <v>0</v>
      </c>
    </row>
    <row r="77" spans="2:18" ht="15.75">
      <c r="B77" s="52" t="s">
        <v>71</v>
      </c>
      <c r="C77" s="54">
        <f>+C78+C79</f>
        <v>0</v>
      </c>
      <c r="D77" s="54">
        <f>+D78+D79</f>
        <v>0</v>
      </c>
      <c r="E77" s="59">
        <f t="shared" ref="E77:P77" si="12">+E78+E79</f>
        <v>0</v>
      </c>
      <c r="F77" s="59">
        <f t="shared" si="12"/>
        <v>0</v>
      </c>
      <c r="G77" s="59">
        <f t="shared" si="12"/>
        <v>0</v>
      </c>
      <c r="H77" s="59">
        <f t="shared" si="12"/>
        <v>0</v>
      </c>
      <c r="I77" s="59">
        <f t="shared" si="12"/>
        <v>0</v>
      </c>
      <c r="J77" s="59">
        <f t="shared" si="12"/>
        <v>0</v>
      </c>
      <c r="K77" s="59">
        <f t="shared" si="12"/>
        <v>0</v>
      </c>
      <c r="L77" s="59">
        <f t="shared" si="12"/>
        <v>0</v>
      </c>
      <c r="M77" s="59">
        <f t="shared" si="12"/>
        <v>0</v>
      </c>
      <c r="N77" s="59">
        <f t="shared" si="12"/>
        <v>0</v>
      </c>
      <c r="O77" s="59">
        <f t="shared" si="12"/>
        <v>0</v>
      </c>
      <c r="P77" s="59">
        <f t="shared" si="12"/>
        <v>0</v>
      </c>
      <c r="Q77" s="59">
        <f t="shared" si="10"/>
        <v>0</v>
      </c>
    </row>
    <row r="78" spans="2:18" ht="15.75">
      <c r="B78" s="56" t="s">
        <v>72</v>
      </c>
      <c r="C78" s="58">
        <v>0</v>
      </c>
      <c r="D78" s="58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f t="shared" si="10"/>
        <v>0</v>
      </c>
    </row>
    <row r="79" spans="2:18" ht="15.75">
      <c r="B79" s="56" t="s">
        <v>73</v>
      </c>
      <c r="C79" s="58">
        <v>0</v>
      </c>
      <c r="D79" s="58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f t="shared" si="10"/>
        <v>0</v>
      </c>
    </row>
    <row r="80" spans="2:18" ht="15.75">
      <c r="B80" s="52" t="s">
        <v>74</v>
      </c>
      <c r="C80" s="54">
        <f>+C81</f>
        <v>0</v>
      </c>
      <c r="D80" s="54">
        <f>+D81</f>
        <v>0</v>
      </c>
      <c r="E80" s="59">
        <f t="shared" ref="E80:P80" si="13">+E81</f>
        <v>0</v>
      </c>
      <c r="F80" s="59">
        <f t="shared" si="13"/>
        <v>0</v>
      </c>
      <c r="G80" s="59">
        <f t="shared" si="13"/>
        <v>0</v>
      </c>
      <c r="H80" s="59">
        <f t="shared" si="13"/>
        <v>0</v>
      </c>
      <c r="I80" s="59">
        <f t="shared" si="13"/>
        <v>0</v>
      </c>
      <c r="J80" s="59">
        <f t="shared" si="13"/>
        <v>0</v>
      </c>
      <c r="K80" s="59">
        <f t="shared" si="13"/>
        <v>0</v>
      </c>
      <c r="L80" s="59">
        <f t="shared" si="13"/>
        <v>0</v>
      </c>
      <c r="M80" s="59">
        <f t="shared" si="13"/>
        <v>0</v>
      </c>
      <c r="N80" s="59">
        <f t="shared" si="13"/>
        <v>0</v>
      </c>
      <c r="O80" s="59">
        <f t="shared" si="13"/>
        <v>0</v>
      </c>
      <c r="P80" s="59">
        <f t="shared" si="13"/>
        <v>0</v>
      </c>
      <c r="Q80" s="59">
        <f t="shared" si="10"/>
        <v>0</v>
      </c>
    </row>
    <row r="81" spans="2:17" ht="15.75">
      <c r="B81" s="56" t="s">
        <v>75</v>
      </c>
      <c r="C81" s="58">
        <v>0</v>
      </c>
      <c r="D81" s="58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f t="shared" si="10"/>
        <v>0</v>
      </c>
    </row>
    <row r="82" spans="2:17" ht="17.25">
      <c r="B82" s="62" t="s">
        <v>65</v>
      </c>
      <c r="C82" s="63">
        <f>+C73+C8</f>
        <v>167303584</v>
      </c>
      <c r="D82" s="63">
        <f>+D73+D8</f>
        <v>0</v>
      </c>
      <c r="E82" s="63">
        <f t="shared" ref="E82:Q82" si="14">+E73+E8</f>
        <v>0</v>
      </c>
      <c r="F82" s="63">
        <f t="shared" si="14"/>
        <v>10957261.520000001</v>
      </c>
      <c r="G82" s="63">
        <f t="shared" si="14"/>
        <v>6782299.7300000004</v>
      </c>
      <c r="H82" s="63">
        <f t="shared" si="14"/>
        <v>6848367.3399999999</v>
      </c>
      <c r="I82" s="63">
        <f t="shared" si="14"/>
        <v>7119177.9199999999</v>
      </c>
      <c r="J82" s="63">
        <f t="shared" si="14"/>
        <v>35165836.960000001</v>
      </c>
      <c r="K82" s="63">
        <f t="shared" si="14"/>
        <v>7552804.7700000005</v>
      </c>
      <c r="L82" s="63">
        <f t="shared" si="14"/>
        <v>9543922.6600000001</v>
      </c>
      <c r="M82" s="63">
        <f t="shared" si="14"/>
        <v>10126697.42</v>
      </c>
      <c r="N82" s="63">
        <f t="shared" si="14"/>
        <v>11592834.5</v>
      </c>
      <c r="O82" s="63">
        <f t="shared" si="14"/>
        <v>0</v>
      </c>
      <c r="P82" s="63">
        <f t="shared" si="14"/>
        <v>0</v>
      </c>
      <c r="Q82" s="63">
        <f t="shared" si="14"/>
        <v>105689202.81999999</v>
      </c>
    </row>
    <row r="83" spans="2:17">
      <c r="B83" s="22" t="s">
        <v>108</v>
      </c>
    </row>
    <row r="84" spans="2:17">
      <c r="B84" s="22"/>
    </row>
    <row r="85" spans="2:17">
      <c r="Q85" s="22"/>
    </row>
    <row r="86" spans="2:17" ht="15.75">
      <c r="B86" s="106" t="s">
        <v>102</v>
      </c>
      <c r="C86" s="106"/>
      <c r="D86" s="110" t="s">
        <v>97</v>
      </c>
      <c r="E86" s="110"/>
      <c r="F86" s="110"/>
      <c r="M86" s="110" t="s">
        <v>106</v>
      </c>
      <c r="N86" s="110"/>
      <c r="O86" s="110"/>
      <c r="P86" s="110"/>
      <c r="Q86" s="24"/>
    </row>
    <row r="87" spans="2:17" ht="15.75">
      <c r="B87" s="106" t="s">
        <v>103</v>
      </c>
      <c r="C87" s="106"/>
      <c r="D87" s="110" t="s">
        <v>98</v>
      </c>
      <c r="E87" s="110"/>
      <c r="F87" s="110"/>
      <c r="M87" s="110" t="s">
        <v>107</v>
      </c>
      <c r="N87" s="110"/>
      <c r="O87" s="110"/>
      <c r="P87" s="110"/>
      <c r="Q87" s="25"/>
    </row>
    <row r="88" spans="2:17" ht="15.75">
      <c r="B88" s="106" t="s">
        <v>104</v>
      </c>
      <c r="C88" s="106"/>
      <c r="D88" s="110" t="s">
        <v>105</v>
      </c>
      <c r="E88" s="110"/>
      <c r="F88" s="110"/>
      <c r="M88" s="110" t="s">
        <v>99</v>
      </c>
      <c r="N88" s="110"/>
      <c r="O88" s="110"/>
      <c r="P88" s="110"/>
      <c r="Q88" s="17"/>
    </row>
  </sheetData>
  <mergeCells count="18">
    <mergeCell ref="B86:C86"/>
    <mergeCell ref="B87:C87"/>
    <mergeCell ref="B88:C88"/>
    <mergeCell ref="B5:Q5"/>
    <mergeCell ref="E6:Q6"/>
    <mergeCell ref="D86:F86"/>
    <mergeCell ref="D87:F87"/>
    <mergeCell ref="D88:F88"/>
    <mergeCell ref="M86:P86"/>
    <mergeCell ref="M87:P87"/>
    <mergeCell ref="M88:P88"/>
    <mergeCell ref="B1:Q1"/>
    <mergeCell ref="B2:Q2"/>
    <mergeCell ref="B6:B7"/>
    <mergeCell ref="C6:C7"/>
    <mergeCell ref="D6:D7"/>
    <mergeCell ref="B3:Q3"/>
    <mergeCell ref="B4:Q4"/>
  </mergeCells>
  <pageMargins left="0.12" right="0.12" top="0" bottom="0.41" header="0.08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R89"/>
  <sheetViews>
    <sheetView showGridLines="0" tabSelected="1" topLeftCell="D1" zoomScale="40" zoomScaleNormal="40" workbookViewId="0">
      <selection activeCell="C1" sqref="C1:P89"/>
    </sheetView>
  </sheetViews>
  <sheetFormatPr baseColWidth="10" defaultColWidth="11.42578125" defaultRowHeight="19.5"/>
  <cols>
    <col min="1" max="1" width="0.5703125" style="83" customWidth="1"/>
    <col min="2" max="2" width="4.7109375" style="83" customWidth="1"/>
    <col min="3" max="3" width="138.42578125" style="83" customWidth="1"/>
    <col min="4" max="4" width="25.7109375" style="83" customWidth="1"/>
    <col min="5" max="5" width="27.85546875" style="83" customWidth="1"/>
    <col min="6" max="8" width="25.7109375" style="83" customWidth="1"/>
    <col min="9" max="9" width="29.7109375" style="83" customWidth="1"/>
    <col min="10" max="11" width="25.7109375" style="83" customWidth="1"/>
    <col min="12" max="12" width="28.42578125" style="83" customWidth="1"/>
    <col min="13" max="13" width="28.7109375" style="83" customWidth="1"/>
    <col min="14" max="14" width="24.42578125" style="83" customWidth="1"/>
    <col min="15" max="15" width="22.85546875" style="83" customWidth="1"/>
    <col min="16" max="16" width="28.7109375" style="83" customWidth="1"/>
    <col min="17" max="17" width="24.140625" style="83" customWidth="1"/>
    <col min="18" max="16384" width="11.42578125" style="83"/>
  </cols>
  <sheetData>
    <row r="1" spans="3:17" ht="31.5" customHeight="1">
      <c r="C1" s="115" t="s">
        <v>93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3:17" ht="33" customHeight="1">
      <c r="C2" s="111" t="s">
        <v>94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3:17" ht="23.25">
      <c r="C3" s="113" t="s">
        <v>95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3:17" ht="28.5" customHeight="1">
      <c r="C4" s="111" t="s">
        <v>96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3:17" ht="23.25" customHeight="1">
      <c r="C5" s="112" t="s">
        <v>76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3:17" ht="23.25" customHeight="1">
      <c r="C6" s="64" t="s">
        <v>66</v>
      </c>
      <c r="D6" s="66" t="s">
        <v>78</v>
      </c>
      <c r="E6" s="66" t="s">
        <v>79</v>
      </c>
      <c r="F6" s="66" t="s">
        <v>80</v>
      </c>
      <c r="G6" s="66" t="s">
        <v>81</v>
      </c>
      <c r="H6" s="67" t="s">
        <v>82</v>
      </c>
      <c r="I6" s="66" t="s">
        <v>83</v>
      </c>
      <c r="J6" s="67" t="s">
        <v>84</v>
      </c>
      <c r="K6" s="66" t="s">
        <v>85</v>
      </c>
      <c r="L6" s="66" t="s">
        <v>86</v>
      </c>
      <c r="M6" s="66" t="s">
        <v>87</v>
      </c>
      <c r="N6" s="66" t="s">
        <v>88</v>
      </c>
      <c r="O6" s="67" t="s">
        <v>89</v>
      </c>
      <c r="P6" s="66" t="s">
        <v>77</v>
      </c>
    </row>
    <row r="7" spans="3:17" ht="24" customHeight="1">
      <c r="C7" s="68" t="s">
        <v>0</v>
      </c>
      <c r="D7" s="69">
        <f>+D8+D14+D24+D34+D43+D50+D61+D65+D68</f>
        <v>0</v>
      </c>
      <c r="E7" s="70">
        <f t="shared" ref="E7:P7" si="0">+E8+E14+E24+E34+E43+E50+E61+E65+E68</f>
        <v>10957261.520000001</v>
      </c>
      <c r="F7" s="70">
        <f t="shared" si="0"/>
        <v>6782299.7300000004</v>
      </c>
      <c r="G7" s="70">
        <f t="shared" si="0"/>
        <v>6848367.3399999999</v>
      </c>
      <c r="H7" s="70">
        <f t="shared" si="0"/>
        <v>7119177.9199999999</v>
      </c>
      <c r="I7" s="70">
        <f t="shared" si="0"/>
        <v>35165836.960000001</v>
      </c>
      <c r="J7" s="70">
        <f>+J8+J14+J24+J34+J43+J50+J61+J65+J68+J72</f>
        <v>7552804.7700000005</v>
      </c>
      <c r="K7" s="70">
        <f t="shared" ref="K7:L7" si="1">+K8+K14+K24+K34+K43+K50+K61+K65+K68+K72</f>
        <v>9543922.6600000001</v>
      </c>
      <c r="L7" s="70">
        <f t="shared" si="1"/>
        <v>10126697.42</v>
      </c>
      <c r="M7" s="70">
        <f t="shared" si="0"/>
        <v>11592834.5</v>
      </c>
      <c r="N7" s="70">
        <f t="shared" si="0"/>
        <v>0</v>
      </c>
      <c r="O7" s="70">
        <f t="shared" si="0"/>
        <v>0</v>
      </c>
      <c r="P7" s="70">
        <f t="shared" si="0"/>
        <v>105689202.82000001</v>
      </c>
    </row>
    <row r="8" spans="3:17" ht="24.75" customHeight="1">
      <c r="C8" s="71" t="s">
        <v>1</v>
      </c>
      <c r="D8" s="72">
        <f t="shared" ref="D8:O8" si="2">+D9+D10+D11+D12+D13</f>
        <v>0</v>
      </c>
      <c r="E8" s="73">
        <f t="shared" si="2"/>
        <v>10903343.520000001</v>
      </c>
      <c r="F8" s="73">
        <f t="shared" si="2"/>
        <v>6225821.7300000004</v>
      </c>
      <c r="G8" s="73">
        <f t="shared" si="2"/>
        <v>6705160.1600000001</v>
      </c>
      <c r="H8" s="73">
        <f t="shared" si="2"/>
        <v>6626588.4199999999</v>
      </c>
      <c r="I8" s="73">
        <f t="shared" si="2"/>
        <v>6562235.6600000001</v>
      </c>
      <c r="J8" s="73">
        <f t="shared" si="2"/>
        <v>6709124.7700000005</v>
      </c>
      <c r="K8" s="73">
        <f t="shared" si="2"/>
        <v>6495444.1699999999</v>
      </c>
      <c r="L8" s="73">
        <f t="shared" si="2"/>
        <v>7134146.2799999993</v>
      </c>
      <c r="M8" s="73">
        <f t="shared" si="2"/>
        <v>7276429.6100000003</v>
      </c>
      <c r="N8" s="73">
        <f t="shared" si="2"/>
        <v>0</v>
      </c>
      <c r="O8" s="73">
        <f t="shared" si="2"/>
        <v>0</v>
      </c>
      <c r="P8" s="73">
        <f t="shared" ref="P8:P71" si="3">+D8+E8+F8+G8+H8+I8+J8+K8+L8+M8+N8+O8</f>
        <v>64638294.32</v>
      </c>
    </row>
    <row r="9" spans="3:17" ht="21">
      <c r="C9" s="74" t="s">
        <v>2</v>
      </c>
      <c r="D9" s="75">
        <v>0</v>
      </c>
      <c r="E9" s="76">
        <v>9485516.120000001</v>
      </c>
      <c r="F9" s="76">
        <v>5421000</v>
      </c>
      <c r="G9" s="76">
        <v>4936000</v>
      </c>
      <c r="H9" s="76">
        <v>5527000</v>
      </c>
      <c r="I9" s="76">
        <v>5472000</v>
      </c>
      <c r="J9" s="76">
        <v>5633121.8200000003</v>
      </c>
      <c r="K9" s="76">
        <v>5433000</v>
      </c>
      <c r="L9" s="76">
        <v>6009317.0199999996</v>
      </c>
      <c r="M9" s="76">
        <v>6102000</v>
      </c>
      <c r="N9" s="76">
        <v>0</v>
      </c>
      <c r="O9" s="76">
        <v>0</v>
      </c>
      <c r="P9" s="76">
        <f t="shared" si="3"/>
        <v>54018954.959999993</v>
      </c>
    </row>
    <row r="10" spans="3:17" ht="21">
      <c r="C10" s="74" t="s">
        <v>3</v>
      </c>
      <c r="D10" s="75">
        <v>0</v>
      </c>
      <c r="E10" s="77">
        <v>0</v>
      </c>
      <c r="F10" s="76">
        <v>0</v>
      </c>
      <c r="G10" s="76">
        <v>1037000</v>
      </c>
      <c r="H10" s="76">
        <v>277000</v>
      </c>
      <c r="I10" s="76">
        <v>277000</v>
      </c>
      <c r="J10" s="76">
        <v>256000</v>
      </c>
      <c r="K10" s="76">
        <v>256000</v>
      </c>
      <c r="L10" s="76">
        <v>260500</v>
      </c>
      <c r="M10" s="76">
        <v>271000</v>
      </c>
      <c r="N10" s="76">
        <v>0</v>
      </c>
      <c r="O10" s="76">
        <v>0</v>
      </c>
      <c r="P10" s="76">
        <f t="shared" si="3"/>
        <v>2634500</v>
      </c>
    </row>
    <row r="11" spans="3:17" ht="21">
      <c r="C11" s="74" t="s">
        <v>4</v>
      </c>
      <c r="D11" s="75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f t="shared" si="3"/>
        <v>0</v>
      </c>
      <c r="Q11" s="85"/>
    </row>
    <row r="12" spans="3:17" ht="21">
      <c r="C12" s="74" t="s">
        <v>5</v>
      </c>
      <c r="D12" s="75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f t="shared" si="3"/>
        <v>0</v>
      </c>
    </row>
    <row r="13" spans="3:17" ht="21">
      <c r="C13" s="74" t="s">
        <v>6</v>
      </c>
      <c r="D13" s="75">
        <v>0</v>
      </c>
      <c r="E13" s="76">
        <v>1417827.4</v>
      </c>
      <c r="F13" s="76">
        <v>804821.73</v>
      </c>
      <c r="G13" s="76">
        <v>732160.16</v>
      </c>
      <c r="H13" s="76">
        <v>822588.42</v>
      </c>
      <c r="I13" s="76">
        <v>813235.65999999992</v>
      </c>
      <c r="J13" s="76">
        <v>820002.95</v>
      </c>
      <c r="K13" s="76">
        <v>806444.16999999993</v>
      </c>
      <c r="L13" s="76">
        <v>864329.26</v>
      </c>
      <c r="M13" s="76">
        <v>903429.6100000001</v>
      </c>
      <c r="N13" s="76">
        <v>0</v>
      </c>
      <c r="O13" s="76">
        <v>0</v>
      </c>
      <c r="P13" s="76">
        <f t="shared" si="3"/>
        <v>7984839.3600000003</v>
      </c>
    </row>
    <row r="14" spans="3:17" ht="21">
      <c r="C14" s="71" t="s">
        <v>7</v>
      </c>
      <c r="D14" s="72">
        <f t="shared" ref="D14:O14" si="4">+D15+D16+D17+D18+D19+D20+D21+D22+D23</f>
        <v>0</v>
      </c>
      <c r="E14" s="73">
        <f t="shared" si="4"/>
        <v>53918</v>
      </c>
      <c r="F14" s="73">
        <f t="shared" si="4"/>
        <v>556478</v>
      </c>
      <c r="G14" s="73">
        <f t="shared" si="4"/>
        <v>58128</v>
      </c>
      <c r="H14" s="73">
        <f t="shared" si="4"/>
        <v>472529.5</v>
      </c>
      <c r="I14" s="73">
        <f t="shared" si="4"/>
        <v>205600</v>
      </c>
      <c r="J14" s="73">
        <f t="shared" si="4"/>
        <v>843680</v>
      </c>
      <c r="K14" s="73">
        <f t="shared" si="4"/>
        <v>1262986.7</v>
      </c>
      <c r="L14" s="73">
        <f t="shared" si="4"/>
        <v>826269.53</v>
      </c>
      <c r="M14" s="73">
        <f t="shared" si="4"/>
        <v>1085391.68</v>
      </c>
      <c r="N14" s="73">
        <f t="shared" si="4"/>
        <v>0</v>
      </c>
      <c r="O14" s="73">
        <f t="shared" si="4"/>
        <v>0</v>
      </c>
      <c r="P14" s="73">
        <f t="shared" si="3"/>
        <v>5364981.41</v>
      </c>
    </row>
    <row r="15" spans="3:17" ht="21">
      <c r="C15" s="74" t="s">
        <v>8</v>
      </c>
      <c r="D15" s="75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93818.76</v>
      </c>
      <c r="M15" s="76">
        <v>0</v>
      </c>
      <c r="N15" s="76">
        <v>0</v>
      </c>
      <c r="O15" s="76">
        <v>0</v>
      </c>
      <c r="P15" s="76">
        <f t="shared" si="3"/>
        <v>93818.76</v>
      </c>
    </row>
    <row r="16" spans="3:17" ht="21">
      <c r="C16" s="74" t="s">
        <v>9</v>
      </c>
      <c r="D16" s="75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73729.67</v>
      </c>
      <c r="N16" s="76">
        <v>0</v>
      </c>
      <c r="O16" s="76">
        <v>0</v>
      </c>
      <c r="P16" s="76">
        <f t="shared" si="3"/>
        <v>73729.67</v>
      </c>
    </row>
    <row r="17" spans="3:18" ht="21">
      <c r="C17" s="74" t="s">
        <v>10</v>
      </c>
      <c r="D17" s="75">
        <v>0</v>
      </c>
      <c r="E17" s="76">
        <v>0</v>
      </c>
      <c r="F17" s="76">
        <v>498350</v>
      </c>
      <c r="G17" s="76">
        <v>0</v>
      </c>
      <c r="H17" s="76">
        <v>353822.5</v>
      </c>
      <c r="I17" s="76">
        <v>0</v>
      </c>
      <c r="J17" s="76">
        <v>627405</v>
      </c>
      <c r="K17" s="76">
        <v>0</v>
      </c>
      <c r="L17" s="76">
        <v>186950</v>
      </c>
      <c r="M17" s="76">
        <v>611400</v>
      </c>
      <c r="N17" s="76">
        <v>0</v>
      </c>
      <c r="O17" s="76">
        <v>0</v>
      </c>
      <c r="P17" s="76">
        <f t="shared" si="3"/>
        <v>2277927.5</v>
      </c>
    </row>
    <row r="18" spans="3:18" ht="21">
      <c r="C18" s="74" t="s">
        <v>11</v>
      </c>
      <c r="D18" s="75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f t="shared" si="3"/>
        <v>0</v>
      </c>
    </row>
    <row r="19" spans="3:18" ht="21">
      <c r="C19" s="74" t="s">
        <v>12</v>
      </c>
      <c r="D19" s="75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158637.47</v>
      </c>
      <c r="M19" s="76">
        <v>0</v>
      </c>
      <c r="N19" s="76">
        <v>0</v>
      </c>
      <c r="O19" s="76">
        <v>0</v>
      </c>
      <c r="P19" s="76">
        <f t="shared" si="3"/>
        <v>158637.47</v>
      </c>
    </row>
    <row r="20" spans="3:18" ht="21">
      <c r="C20" s="74" t="s">
        <v>13</v>
      </c>
      <c r="D20" s="75">
        <v>0</v>
      </c>
      <c r="E20" s="76">
        <v>53918</v>
      </c>
      <c r="F20" s="76">
        <v>58128</v>
      </c>
      <c r="G20" s="76">
        <v>58128</v>
      </c>
      <c r="H20" s="76">
        <v>59943</v>
      </c>
      <c r="I20" s="76">
        <v>61522</v>
      </c>
      <c r="J20" s="76">
        <v>66021</v>
      </c>
      <c r="K20" s="76">
        <v>83273</v>
      </c>
      <c r="L20" s="76">
        <v>89441</v>
      </c>
      <c r="M20" s="76">
        <v>71201.7</v>
      </c>
      <c r="N20" s="76">
        <v>0</v>
      </c>
      <c r="O20" s="76">
        <v>0</v>
      </c>
      <c r="P20" s="76">
        <f t="shared" si="3"/>
        <v>601575.69999999995</v>
      </c>
    </row>
    <row r="21" spans="3:18" ht="21">
      <c r="C21" s="74" t="s">
        <v>14</v>
      </c>
      <c r="D21" s="75">
        <v>0</v>
      </c>
      <c r="E21" s="76">
        <v>0</v>
      </c>
      <c r="F21" s="76">
        <v>0</v>
      </c>
      <c r="G21" s="76">
        <v>0</v>
      </c>
      <c r="H21" s="76">
        <v>0</v>
      </c>
      <c r="I21" s="76">
        <v>82600</v>
      </c>
      <c r="J21" s="76">
        <v>0</v>
      </c>
      <c r="K21" s="76">
        <v>1167716.5799999998</v>
      </c>
      <c r="L21" s="76">
        <v>155586.29999999999</v>
      </c>
      <c r="M21" s="76">
        <v>93456</v>
      </c>
      <c r="N21" s="76">
        <v>0</v>
      </c>
      <c r="O21" s="76">
        <v>0</v>
      </c>
      <c r="P21" s="76">
        <f t="shared" si="3"/>
        <v>1499358.88</v>
      </c>
    </row>
    <row r="22" spans="3:18" ht="21">
      <c r="C22" s="74" t="s">
        <v>15</v>
      </c>
      <c r="D22" s="75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85000</v>
      </c>
      <c r="K22" s="76">
        <v>11997.12</v>
      </c>
      <c r="L22" s="76">
        <v>0</v>
      </c>
      <c r="M22" s="76">
        <v>205620.51</v>
      </c>
      <c r="N22" s="76">
        <v>0</v>
      </c>
      <c r="O22" s="76">
        <v>0</v>
      </c>
      <c r="P22" s="76">
        <f t="shared" si="3"/>
        <v>302617.63</v>
      </c>
    </row>
    <row r="23" spans="3:18" ht="21">
      <c r="C23" s="74" t="s">
        <v>16</v>
      </c>
      <c r="D23" s="75">
        <v>0</v>
      </c>
      <c r="E23" s="76">
        <v>0</v>
      </c>
      <c r="F23" s="76">
        <v>0</v>
      </c>
      <c r="G23" s="76">
        <v>0</v>
      </c>
      <c r="H23" s="76">
        <v>58764</v>
      </c>
      <c r="I23" s="76">
        <v>61478</v>
      </c>
      <c r="J23" s="76">
        <v>65254</v>
      </c>
      <c r="K23" s="76">
        <v>0</v>
      </c>
      <c r="L23" s="76">
        <v>141836</v>
      </c>
      <c r="M23" s="76">
        <v>29983.8</v>
      </c>
      <c r="N23" s="76">
        <v>0</v>
      </c>
      <c r="O23" s="76">
        <v>0</v>
      </c>
      <c r="P23" s="76">
        <f t="shared" si="3"/>
        <v>357315.8</v>
      </c>
    </row>
    <row r="24" spans="3:18" ht="21">
      <c r="C24" s="71" t="s">
        <v>17</v>
      </c>
      <c r="D24" s="72">
        <f t="shared" ref="D24:M24" si="5">+D25+D26+D27+D28+D29+D30+D31+D32+D33</f>
        <v>0</v>
      </c>
      <c r="E24" s="73">
        <f t="shared" si="5"/>
        <v>0</v>
      </c>
      <c r="F24" s="73">
        <f t="shared" si="5"/>
        <v>0</v>
      </c>
      <c r="G24" s="73">
        <f t="shared" si="5"/>
        <v>85079.180000000008</v>
      </c>
      <c r="H24" s="73">
        <f t="shared" si="5"/>
        <v>20060</v>
      </c>
      <c r="I24" s="73">
        <f t="shared" si="5"/>
        <v>61641.56</v>
      </c>
      <c r="J24" s="73">
        <f t="shared" si="5"/>
        <v>0</v>
      </c>
      <c r="K24" s="73">
        <f t="shared" si="5"/>
        <v>251587.64999999997</v>
      </c>
      <c r="L24" s="73">
        <f t="shared" si="5"/>
        <v>1491078.55</v>
      </c>
      <c r="M24" s="73">
        <f t="shared" si="5"/>
        <v>264633.09999999998</v>
      </c>
      <c r="N24" s="73">
        <v>0</v>
      </c>
      <c r="O24" s="73">
        <v>0</v>
      </c>
      <c r="P24" s="73">
        <f t="shared" si="3"/>
        <v>2174080.04</v>
      </c>
      <c r="Q24" s="86"/>
      <c r="R24" s="86"/>
    </row>
    <row r="25" spans="3:18" ht="21">
      <c r="C25" s="74" t="s">
        <v>18</v>
      </c>
      <c r="D25" s="75">
        <v>0</v>
      </c>
      <c r="E25" s="76">
        <v>0</v>
      </c>
      <c r="F25" s="76">
        <v>0</v>
      </c>
      <c r="G25" s="76">
        <v>0</v>
      </c>
      <c r="H25" s="76">
        <v>0</v>
      </c>
      <c r="I25" s="76">
        <v>26169.58</v>
      </c>
      <c r="J25" s="76">
        <v>0</v>
      </c>
      <c r="K25" s="76">
        <v>10980</v>
      </c>
      <c r="L25" s="76">
        <v>31338.06</v>
      </c>
      <c r="M25" s="76">
        <v>12460</v>
      </c>
      <c r="N25" s="76">
        <v>0</v>
      </c>
      <c r="O25" s="76">
        <v>0</v>
      </c>
      <c r="P25" s="76">
        <f t="shared" si="3"/>
        <v>80947.64</v>
      </c>
    </row>
    <row r="26" spans="3:18" ht="21">
      <c r="C26" s="74" t="s">
        <v>19</v>
      </c>
      <c r="D26" s="75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151960.4</v>
      </c>
      <c r="M26" s="76">
        <v>1170.43</v>
      </c>
      <c r="N26" s="76">
        <v>0</v>
      </c>
      <c r="O26" s="76">
        <v>0</v>
      </c>
      <c r="P26" s="76">
        <f t="shared" si="3"/>
        <v>153130.82999999999</v>
      </c>
    </row>
    <row r="27" spans="3:18" ht="21">
      <c r="C27" s="74" t="s">
        <v>20</v>
      </c>
      <c r="D27" s="75">
        <v>0</v>
      </c>
      <c r="E27" s="76">
        <v>0</v>
      </c>
      <c r="F27" s="76">
        <v>0</v>
      </c>
      <c r="G27" s="76">
        <v>54492.4</v>
      </c>
      <c r="H27" s="76">
        <v>0</v>
      </c>
      <c r="I27" s="76">
        <v>0</v>
      </c>
      <c r="J27" s="76">
        <v>0</v>
      </c>
      <c r="K27" s="76">
        <v>3239.57</v>
      </c>
      <c r="L27" s="76">
        <v>96889.33</v>
      </c>
      <c r="M27" s="76">
        <v>0</v>
      </c>
      <c r="N27" s="76">
        <v>0</v>
      </c>
      <c r="O27" s="76">
        <v>0</v>
      </c>
      <c r="P27" s="76">
        <f t="shared" si="3"/>
        <v>154621.29999999999</v>
      </c>
    </row>
    <row r="28" spans="3:18" ht="21">
      <c r="C28" s="74" t="s">
        <v>21</v>
      </c>
      <c r="D28" s="75">
        <v>0</v>
      </c>
      <c r="E28" s="76">
        <v>0</v>
      </c>
      <c r="F28" s="76">
        <v>0</v>
      </c>
      <c r="G28" s="76">
        <v>3876.3</v>
      </c>
      <c r="H28" s="76">
        <v>0</v>
      </c>
      <c r="I28" s="76">
        <v>0</v>
      </c>
      <c r="J28" s="76">
        <v>0</v>
      </c>
      <c r="K28" s="76">
        <v>1699.2</v>
      </c>
      <c r="L28" s="76">
        <v>94.4</v>
      </c>
      <c r="M28" s="76">
        <v>0</v>
      </c>
      <c r="N28" s="76">
        <v>0</v>
      </c>
      <c r="O28" s="76">
        <v>0</v>
      </c>
      <c r="P28" s="76">
        <f t="shared" si="3"/>
        <v>5669.9</v>
      </c>
    </row>
    <row r="29" spans="3:18" ht="21">
      <c r="C29" s="74" t="s">
        <v>22</v>
      </c>
      <c r="D29" s="75">
        <v>0</v>
      </c>
      <c r="E29" s="76">
        <v>0</v>
      </c>
      <c r="F29" s="76">
        <v>0</v>
      </c>
      <c r="G29" s="76">
        <v>1062</v>
      </c>
      <c r="H29" s="76">
        <v>0</v>
      </c>
      <c r="I29" s="76">
        <v>0</v>
      </c>
      <c r="J29" s="76">
        <v>0</v>
      </c>
      <c r="K29" s="76">
        <v>11221.87</v>
      </c>
      <c r="L29" s="76">
        <v>17582</v>
      </c>
      <c r="M29" s="76">
        <v>0</v>
      </c>
      <c r="N29" s="76">
        <v>0</v>
      </c>
      <c r="O29" s="76">
        <v>0</v>
      </c>
      <c r="P29" s="76">
        <f t="shared" si="3"/>
        <v>29865.870000000003</v>
      </c>
    </row>
    <row r="30" spans="3:18" ht="21">
      <c r="C30" s="74" t="s">
        <v>23</v>
      </c>
      <c r="D30" s="75">
        <v>0</v>
      </c>
      <c r="E30" s="76">
        <v>0</v>
      </c>
      <c r="F30" s="76">
        <v>0</v>
      </c>
      <c r="G30" s="76">
        <v>0</v>
      </c>
      <c r="H30" s="76">
        <v>20060</v>
      </c>
      <c r="I30" s="76">
        <v>14261.48</v>
      </c>
      <c r="J30" s="76">
        <v>0</v>
      </c>
      <c r="K30" s="76">
        <v>5385.43</v>
      </c>
      <c r="L30" s="76">
        <v>32746.59</v>
      </c>
      <c r="M30" s="76">
        <v>3358.79</v>
      </c>
      <c r="N30" s="76">
        <v>0</v>
      </c>
      <c r="O30" s="76">
        <v>0</v>
      </c>
      <c r="P30" s="76">
        <f t="shared" si="3"/>
        <v>75812.289999999994</v>
      </c>
    </row>
    <row r="31" spans="3:18" ht="21">
      <c r="C31" s="74" t="s">
        <v>24</v>
      </c>
      <c r="D31" s="75">
        <v>0</v>
      </c>
      <c r="E31" s="76">
        <v>0</v>
      </c>
      <c r="F31" s="76">
        <v>0</v>
      </c>
      <c r="G31" s="76">
        <v>1194.1600000000001</v>
      </c>
      <c r="H31" s="76">
        <v>0</v>
      </c>
      <c r="I31" s="76">
        <v>18880</v>
      </c>
      <c r="J31" s="76">
        <v>0</v>
      </c>
      <c r="K31" s="76">
        <v>15113.83</v>
      </c>
      <c r="L31" s="76">
        <v>893000</v>
      </c>
      <c r="M31" s="76">
        <v>0</v>
      </c>
      <c r="N31" s="76">
        <v>0</v>
      </c>
      <c r="O31" s="76">
        <v>0</v>
      </c>
      <c r="P31" s="76">
        <f t="shared" si="3"/>
        <v>928187.99</v>
      </c>
    </row>
    <row r="32" spans="3:18" ht="21">
      <c r="C32" s="74" t="s">
        <v>25</v>
      </c>
      <c r="D32" s="75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f t="shared" si="3"/>
        <v>0</v>
      </c>
    </row>
    <row r="33" spans="3:16" ht="21">
      <c r="C33" s="74" t="s">
        <v>26</v>
      </c>
      <c r="D33" s="75">
        <v>0</v>
      </c>
      <c r="E33" s="76">
        <v>0</v>
      </c>
      <c r="F33" s="76">
        <v>0</v>
      </c>
      <c r="G33" s="76">
        <v>24454.32</v>
      </c>
      <c r="H33" s="76">
        <v>0</v>
      </c>
      <c r="I33" s="76">
        <v>2330.5</v>
      </c>
      <c r="J33" s="76">
        <v>0</v>
      </c>
      <c r="K33" s="76">
        <v>203947.74999999997</v>
      </c>
      <c r="L33" s="76">
        <v>267467.77</v>
      </c>
      <c r="M33" s="76">
        <v>247643.88</v>
      </c>
      <c r="N33" s="76">
        <v>0</v>
      </c>
      <c r="O33" s="76">
        <v>0</v>
      </c>
      <c r="P33" s="76">
        <f t="shared" si="3"/>
        <v>745844.22</v>
      </c>
    </row>
    <row r="34" spans="3:16" ht="21">
      <c r="C34" s="71" t="s">
        <v>27</v>
      </c>
      <c r="D34" s="72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f t="shared" si="3"/>
        <v>0</v>
      </c>
    </row>
    <row r="35" spans="3:16" ht="21">
      <c r="C35" s="74" t="s">
        <v>28</v>
      </c>
      <c r="D35" s="75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f t="shared" si="3"/>
        <v>0</v>
      </c>
    </row>
    <row r="36" spans="3:16" ht="21">
      <c r="C36" s="74" t="s">
        <v>29</v>
      </c>
      <c r="D36" s="75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f t="shared" si="3"/>
        <v>0</v>
      </c>
    </row>
    <row r="37" spans="3:16" ht="21">
      <c r="C37" s="74" t="s">
        <v>30</v>
      </c>
      <c r="D37" s="75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f t="shared" si="3"/>
        <v>0</v>
      </c>
    </row>
    <row r="38" spans="3:16" ht="21">
      <c r="C38" s="74" t="s">
        <v>31</v>
      </c>
      <c r="D38" s="75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f t="shared" si="3"/>
        <v>0</v>
      </c>
    </row>
    <row r="39" spans="3:16" ht="21">
      <c r="C39" s="74" t="s">
        <v>32</v>
      </c>
      <c r="D39" s="75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f t="shared" si="3"/>
        <v>0</v>
      </c>
    </row>
    <row r="40" spans="3:16" ht="21">
      <c r="C40" s="74" t="s">
        <v>33</v>
      </c>
      <c r="D40" s="75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f t="shared" si="3"/>
        <v>0</v>
      </c>
    </row>
    <row r="41" spans="3:16" ht="21">
      <c r="C41" s="74" t="s">
        <v>34</v>
      </c>
      <c r="D41" s="75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f t="shared" si="3"/>
        <v>0</v>
      </c>
    </row>
    <row r="42" spans="3:16" ht="21">
      <c r="C42" s="74" t="s">
        <v>35</v>
      </c>
      <c r="D42" s="75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f t="shared" si="3"/>
        <v>0</v>
      </c>
    </row>
    <row r="43" spans="3:16" ht="21">
      <c r="C43" s="71" t="s">
        <v>36</v>
      </c>
      <c r="D43" s="75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f t="shared" si="3"/>
        <v>0</v>
      </c>
    </row>
    <row r="44" spans="3:16" ht="21">
      <c r="C44" s="74" t="s">
        <v>37</v>
      </c>
      <c r="D44" s="75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f t="shared" si="3"/>
        <v>0</v>
      </c>
    </row>
    <row r="45" spans="3:16" ht="21">
      <c r="C45" s="74" t="s">
        <v>38</v>
      </c>
      <c r="D45" s="75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f t="shared" si="3"/>
        <v>0</v>
      </c>
    </row>
    <row r="46" spans="3:16" ht="21">
      <c r="C46" s="74" t="s">
        <v>39</v>
      </c>
      <c r="D46" s="75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f t="shared" si="3"/>
        <v>0</v>
      </c>
    </row>
    <row r="47" spans="3:16" ht="21">
      <c r="C47" s="74" t="s">
        <v>40</v>
      </c>
      <c r="D47" s="75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f t="shared" si="3"/>
        <v>0</v>
      </c>
    </row>
    <row r="48" spans="3:16" ht="21">
      <c r="C48" s="74" t="s">
        <v>41</v>
      </c>
      <c r="D48" s="75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f t="shared" si="3"/>
        <v>0</v>
      </c>
    </row>
    <row r="49" spans="3:16" ht="21">
      <c r="C49" s="74" t="s">
        <v>42</v>
      </c>
      <c r="D49" s="75">
        <v>0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f t="shared" si="3"/>
        <v>0</v>
      </c>
    </row>
    <row r="50" spans="3:16" ht="21">
      <c r="C50" s="71" t="s">
        <v>43</v>
      </c>
      <c r="D50" s="72">
        <f t="shared" ref="D50:M50" si="6">+D51+D52+D53+D54+D55+D56+D57+D58+D59</f>
        <v>0</v>
      </c>
      <c r="E50" s="73">
        <f t="shared" si="6"/>
        <v>0</v>
      </c>
      <c r="F50" s="73">
        <v>0</v>
      </c>
      <c r="G50" s="73">
        <f t="shared" si="6"/>
        <v>0</v>
      </c>
      <c r="H50" s="73">
        <f t="shared" si="6"/>
        <v>0</v>
      </c>
      <c r="I50" s="73">
        <f t="shared" si="6"/>
        <v>27247799.23</v>
      </c>
      <c r="J50" s="73">
        <f t="shared" si="6"/>
        <v>0</v>
      </c>
      <c r="K50" s="73">
        <f t="shared" si="6"/>
        <v>1533904.1400000001</v>
      </c>
      <c r="L50" s="73">
        <f t="shared" si="6"/>
        <v>675203.05999999994</v>
      </c>
      <c r="M50" s="73">
        <f t="shared" si="6"/>
        <v>2966380.11</v>
      </c>
      <c r="N50" s="73">
        <v>0</v>
      </c>
      <c r="O50" s="73">
        <v>0</v>
      </c>
      <c r="P50" s="73">
        <f t="shared" si="3"/>
        <v>32423286.539999999</v>
      </c>
    </row>
    <row r="51" spans="3:16" ht="21">
      <c r="C51" s="74" t="s">
        <v>44</v>
      </c>
      <c r="D51" s="75">
        <v>0</v>
      </c>
      <c r="E51" s="76">
        <v>0</v>
      </c>
      <c r="F51" s="76">
        <v>0</v>
      </c>
      <c r="G51" s="76">
        <v>0</v>
      </c>
      <c r="H51" s="76">
        <v>0</v>
      </c>
      <c r="I51" s="76">
        <v>4195099.21</v>
      </c>
      <c r="J51" s="76">
        <v>0</v>
      </c>
      <c r="K51" s="76">
        <v>809290.55</v>
      </c>
      <c r="L51" s="76">
        <v>0</v>
      </c>
      <c r="M51" s="76">
        <v>2174263.2000000002</v>
      </c>
      <c r="N51" s="76">
        <v>0</v>
      </c>
      <c r="O51" s="76">
        <v>0</v>
      </c>
      <c r="P51" s="76">
        <f t="shared" si="3"/>
        <v>7178652.96</v>
      </c>
    </row>
    <row r="52" spans="3:16" ht="21">
      <c r="C52" s="74" t="s">
        <v>45</v>
      </c>
      <c r="D52" s="75">
        <v>0</v>
      </c>
      <c r="E52" s="76">
        <v>0</v>
      </c>
      <c r="F52" s="76">
        <v>0</v>
      </c>
      <c r="G52" s="76">
        <v>0</v>
      </c>
      <c r="H52" s="76">
        <v>0</v>
      </c>
      <c r="I52" s="76">
        <v>26616.82</v>
      </c>
      <c r="J52" s="76">
        <v>0</v>
      </c>
      <c r="K52" s="76">
        <v>0</v>
      </c>
      <c r="L52" s="76">
        <v>261831.96</v>
      </c>
      <c r="M52" s="76">
        <v>278916.01</v>
      </c>
      <c r="N52" s="76">
        <v>0</v>
      </c>
      <c r="O52" s="76">
        <v>0</v>
      </c>
      <c r="P52" s="76">
        <f t="shared" si="3"/>
        <v>567364.79</v>
      </c>
    </row>
    <row r="53" spans="3:16" ht="21">
      <c r="C53" s="74" t="s">
        <v>46</v>
      </c>
      <c r="D53" s="75">
        <v>0</v>
      </c>
      <c r="E53" s="76">
        <v>0</v>
      </c>
      <c r="F53" s="76">
        <v>0</v>
      </c>
      <c r="G53" s="76">
        <v>0</v>
      </c>
      <c r="H53" s="76">
        <v>0</v>
      </c>
      <c r="I53" s="76">
        <v>12319.2</v>
      </c>
      <c r="J53" s="76">
        <v>0</v>
      </c>
      <c r="K53" s="76">
        <v>0</v>
      </c>
      <c r="L53" s="76">
        <v>0</v>
      </c>
      <c r="M53" s="76">
        <v>348300.6</v>
      </c>
      <c r="N53" s="76">
        <v>0</v>
      </c>
      <c r="O53" s="76">
        <v>0</v>
      </c>
      <c r="P53" s="76">
        <f t="shared" si="3"/>
        <v>360619.8</v>
      </c>
    </row>
    <row r="54" spans="3:16" ht="21">
      <c r="C54" s="74" t="s">
        <v>47</v>
      </c>
      <c r="D54" s="75">
        <v>0</v>
      </c>
      <c r="E54" s="76">
        <v>0</v>
      </c>
      <c r="F54" s="76">
        <v>0</v>
      </c>
      <c r="G54" s="76">
        <v>0</v>
      </c>
      <c r="H54" s="76">
        <v>0</v>
      </c>
      <c r="I54" s="76">
        <v>22854700</v>
      </c>
      <c r="J54" s="76">
        <v>0</v>
      </c>
      <c r="K54" s="76">
        <v>705949.75</v>
      </c>
      <c r="L54" s="76">
        <v>0</v>
      </c>
      <c r="M54" s="76">
        <v>0</v>
      </c>
      <c r="N54" s="76">
        <v>0</v>
      </c>
      <c r="O54" s="76">
        <v>0</v>
      </c>
      <c r="P54" s="76">
        <f t="shared" si="3"/>
        <v>23560649.75</v>
      </c>
    </row>
    <row r="55" spans="3:16" ht="21">
      <c r="C55" s="74" t="s">
        <v>48</v>
      </c>
      <c r="D55" s="75">
        <v>0</v>
      </c>
      <c r="E55" s="76">
        <v>0</v>
      </c>
      <c r="F55" s="76">
        <v>0</v>
      </c>
      <c r="G55" s="76">
        <v>0</v>
      </c>
      <c r="H55" s="76">
        <v>0</v>
      </c>
      <c r="I55" s="76">
        <v>159064</v>
      </c>
      <c r="J55" s="76">
        <v>0</v>
      </c>
      <c r="K55" s="76">
        <v>0</v>
      </c>
      <c r="L55" s="76">
        <v>413371.1</v>
      </c>
      <c r="M55" s="76">
        <v>96637.3</v>
      </c>
      <c r="N55" s="76">
        <v>0</v>
      </c>
      <c r="O55" s="76">
        <v>0</v>
      </c>
      <c r="P55" s="76">
        <f t="shared" si="3"/>
        <v>669072.4</v>
      </c>
    </row>
    <row r="56" spans="3:16" ht="21">
      <c r="C56" s="74" t="s">
        <v>49</v>
      </c>
      <c r="D56" s="75">
        <v>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18663.84</v>
      </c>
      <c r="L56" s="76">
        <v>0</v>
      </c>
      <c r="M56" s="76">
        <v>68263</v>
      </c>
      <c r="N56" s="76">
        <v>0</v>
      </c>
      <c r="O56" s="76">
        <v>0</v>
      </c>
      <c r="P56" s="76">
        <f t="shared" si="3"/>
        <v>86926.84</v>
      </c>
    </row>
    <row r="57" spans="3:16" ht="21">
      <c r="C57" s="74" t="s">
        <v>50</v>
      </c>
      <c r="D57" s="75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f t="shared" si="3"/>
        <v>0</v>
      </c>
    </row>
    <row r="58" spans="3:16" ht="21">
      <c r="C58" s="74" t="s">
        <v>51</v>
      </c>
      <c r="D58" s="75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</row>
    <row r="59" spans="3:16" ht="21">
      <c r="C59" s="74" t="s">
        <v>52</v>
      </c>
      <c r="D59" s="75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f t="shared" si="3"/>
        <v>0</v>
      </c>
    </row>
    <row r="60" spans="3:16" ht="21">
      <c r="C60" s="71" t="s">
        <v>53</v>
      </c>
      <c r="D60" s="75">
        <f>+D61</f>
        <v>0</v>
      </c>
      <c r="E60" s="76">
        <f t="shared" ref="E60:O60" si="7">+E61</f>
        <v>0</v>
      </c>
      <c r="F60" s="76">
        <f t="shared" si="7"/>
        <v>0</v>
      </c>
      <c r="G60" s="76">
        <f t="shared" si="7"/>
        <v>0</v>
      </c>
      <c r="H60" s="76">
        <f t="shared" si="7"/>
        <v>0</v>
      </c>
      <c r="I60" s="73">
        <f t="shared" si="7"/>
        <v>1088560.51</v>
      </c>
      <c r="J60" s="73">
        <v>0</v>
      </c>
      <c r="K60" s="73">
        <v>0</v>
      </c>
      <c r="L60" s="73">
        <v>0</v>
      </c>
      <c r="M60" s="73">
        <f t="shared" si="7"/>
        <v>0</v>
      </c>
      <c r="N60" s="73">
        <f t="shared" si="7"/>
        <v>0</v>
      </c>
      <c r="O60" s="73">
        <f t="shared" si="7"/>
        <v>0</v>
      </c>
      <c r="P60" s="73">
        <f t="shared" si="3"/>
        <v>1088560.51</v>
      </c>
    </row>
    <row r="61" spans="3:16" ht="21">
      <c r="C61" s="74" t="s">
        <v>54</v>
      </c>
      <c r="D61" s="75">
        <v>0</v>
      </c>
      <c r="E61" s="76">
        <v>0</v>
      </c>
      <c r="F61" s="76">
        <v>0</v>
      </c>
      <c r="G61" s="76">
        <v>0</v>
      </c>
      <c r="H61" s="76">
        <v>0</v>
      </c>
      <c r="I61" s="76">
        <v>1088560.51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f t="shared" si="3"/>
        <v>1088560.51</v>
      </c>
    </row>
    <row r="62" spans="3:16" ht="21">
      <c r="C62" s="74" t="s">
        <v>55</v>
      </c>
      <c r="D62" s="75">
        <v>0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f t="shared" si="3"/>
        <v>0</v>
      </c>
    </row>
    <row r="63" spans="3:16" ht="21">
      <c r="C63" s="74" t="s">
        <v>56</v>
      </c>
      <c r="D63" s="75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0</v>
      </c>
      <c r="P63" s="76">
        <f t="shared" si="3"/>
        <v>0</v>
      </c>
    </row>
    <row r="64" spans="3:16" ht="21">
      <c r="C64" s="74" t="s">
        <v>57</v>
      </c>
      <c r="D64" s="75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f t="shared" si="3"/>
        <v>0</v>
      </c>
    </row>
    <row r="65" spans="3:17" ht="21">
      <c r="C65" s="71" t="s">
        <v>58</v>
      </c>
      <c r="D65" s="78">
        <f>+D66+D67</f>
        <v>0</v>
      </c>
      <c r="E65" s="76">
        <f t="shared" ref="E65:O65" si="8">+E66+E67</f>
        <v>0</v>
      </c>
      <c r="F65" s="76">
        <f t="shared" si="8"/>
        <v>0</v>
      </c>
      <c r="G65" s="76">
        <f t="shared" si="8"/>
        <v>0</v>
      </c>
      <c r="H65" s="76">
        <f t="shared" si="8"/>
        <v>0</v>
      </c>
      <c r="I65" s="76">
        <f t="shared" si="8"/>
        <v>0</v>
      </c>
      <c r="J65" s="76">
        <f t="shared" si="8"/>
        <v>0</v>
      </c>
      <c r="K65" s="76">
        <f t="shared" si="8"/>
        <v>0</v>
      </c>
      <c r="L65" s="76">
        <f t="shared" si="8"/>
        <v>0</v>
      </c>
      <c r="M65" s="76">
        <f t="shared" si="8"/>
        <v>0</v>
      </c>
      <c r="N65" s="76">
        <f t="shared" si="8"/>
        <v>0</v>
      </c>
      <c r="O65" s="76">
        <f t="shared" si="8"/>
        <v>0</v>
      </c>
      <c r="P65" s="76">
        <f t="shared" si="3"/>
        <v>0</v>
      </c>
    </row>
    <row r="66" spans="3:17" ht="21">
      <c r="C66" s="74" t="s">
        <v>59</v>
      </c>
      <c r="D66" s="75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f t="shared" si="3"/>
        <v>0</v>
      </c>
      <c r="Q66" s="84"/>
    </row>
    <row r="67" spans="3:17" ht="21">
      <c r="C67" s="74" t="s">
        <v>60</v>
      </c>
      <c r="D67" s="75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f t="shared" si="3"/>
        <v>0</v>
      </c>
      <c r="Q67" s="84"/>
    </row>
    <row r="68" spans="3:17" ht="21">
      <c r="C68" s="71" t="s">
        <v>61</v>
      </c>
      <c r="D68" s="75">
        <v>0</v>
      </c>
      <c r="E68" s="76">
        <v>0</v>
      </c>
      <c r="F68" s="76">
        <v>0</v>
      </c>
      <c r="G68" s="76">
        <v>0</v>
      </c>
      <c r="H68" s="76">
        <v>0</v>
      </c>
      <c r="I68" s="76">
        <v>0</v>
      </c>
      <c r="J68" s="76">
        <f t="shared" ref="J68:L68" si="9">+J69+J70+J71</f>
        <v>0</v>
      </c>
      <c r="K68" s="76">
        <f t="shared" si="9"/>
        <v>0</v>
      </c>
      <c r="L68" s="76">
        <f t="shared" si="9"/>
        <v>0</v>
      </c>
      <c r="M68" s="76">
        <v>0</v>
      </c>
      <c r="N68" s="76">
        <v>0</v>
      </c>
      <c r="O68" s="76">
        <v>0</v>
      </c>
      <c r="P68" s="76">
        <f t="shared" si="3"/>
        <v>0</v>
      </c>
    </row>
    <row r="69" spans="3:17" ht="21">
      <c r="C69" s="74" t="s">
        <v>62</v>
      </c>
      <c r="D69" s="75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f t="shared" si="3"/>
        <v>0</v>
      </c>
    </row>
    <row r="70" spans="3:17" ht="21">
      <c r="C70" s="74" t="s">
        <v>63</v>
      </c>
      <c r="D70" s="75">
        <v>0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f t="shared" si="3"/>
        <v>0</v>
      </c>
    </row>
    <row r="71" spans="3:17" ht="21">
      <c r="C71" s="74" t="s">
        <v>64</v>
      </c>
      <c r="D71" s="75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f t="shared" si="3"/>
        <v>0</v>
      </c>
    </row>
    <row r="72" spans="3:17" ht="21">
      <c r="C72" s="68" t="s">
        <v>67</v>
      </c>
      <c r="D72" s="69">
        <f>+D73+D76+D79</f>
        <v>0</v>
      </c>
      <c r="E72" s="70">
        <f t="shared" ref="E72:O72" si="10">+E73+E76+E79</f>
        <v>0</v>
      </c>
      <c r="F72" s="70">
        <f t="shared" si="10"/>
        <v>0</v>
      </c>
      <c r="G72" s="70">
        <f t="shared" si="10"/>
        <v>0</v>
      </c>
      <c r="H72" s="70">
        <f t="shared" si="10"/>
        <v>0</v>
      </c>
      <c r="I72" s="70">
        <f t="shared" si="10"/>
        <v>0</v>
      </c>
      <c r="J72" s="70">
        <f t="shared" si="10"/>
        <v>0</v>
      </c>
      <c r="K72" s="70">
        <f t="shared" si="10"/>
        <v>0</v>
      </c>
      <c r="L72" s="70">
        <f t="shared" si="10"/>
        <v>0</v>
      </c>
      <c r="M72" s="70">
        <f t="shared" si="10"/>
        <v>0</v>
      </c>
      <c r="N72" s="70">
        <f t="shared" si="10"/>
        <v>0</v>
      </c>
      <c r="O72" s="70">
        <f t="shared" si="10"/>
        <v>0</v>
      </c>
      <c r="P72" s="79">
        <f t="shared" ref="P72:P80" si="11">+D72+E72+F72+G72+H72+I72+J72+K72+L72+M72+N72+O72</f>
        <v>0</v>
      </c>
    </row>
    <row r="73" spans="3:17" ht="21">
      <c r="C73" s="71" t="s">
        <v>68</v>
      </c>
      <c r="D73" s="75">
        <f>+D74+D75</f>
        <v>0</v>
      </c>
      <c r="E73" s="76">
        <f t="shared" ref="E73:O73" si="12">+E74+E75</f>
        <v>0</v>
      </c>
      <c r="F73" s="76">
        <f t="shared" si="12"/>
        <v>0</v>
      </c>
      <c r="G73" s="76">
        <f t="shared" si="12"/>
        <v>0</v>
      </c>
      <c r="H73" s="76">
        <f t="shared" si="12"/>
        <v>0</v>
      </c>
      <c r="I73" s="76">
        <f t="shared" si="12"/>
        <v>0</v>
      </c>
      <c r="J73" s="76">
        <f t="shared" si="12"/>
        <v>0</v>
      </c>
      <c r="K73" s="76">
        <f t="shared" si="12"/>
        <v>0</v>
      </c>
      <c r="L73" s="76">
        <f t="shared" si="12"/>
        <v>0</v>
      </c>
      <c r="M73" s="76">
        <f t="shared" si="12"/>
        <v>0</v>
      </c>
      <c r="N73" s="76">
        <f t="shared" si="12"/>
        <v>0</v>
      </c>
      <c r="O73" s="76">
        <f t="shared" si="12"/>
        <v>0</v>
      </c>
      <c r="P73" s="76">
        <f t="shared" si="11"/>
        <v>0</v>
      </c>
    </row>
    <row r="74" spans="3:17" ht="21">
      <c r="C74" s="74" t="s">
        <v>69</v>
      </c>
      <c r="D74" s="75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f t="shared" si="11"/>
        <v>0</v>
      </c>
    </row>
    <row r="75" spans="3:17" ht="21">
      <c r="C75" s="74" t="s">
        <v>70</v>
      </c>
      <c r="D75" s="75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f t="shared" si="11"/>
        <v>0</v>
      </c>
    </row>
    <row r="76" spans="3:17" ht="21">
      <c r="C76" s="71" t="s">
        <v>71</v>
      </c>
      <c r="D76" s="75">
        <f>+D77+D78</f>
        <v>0</v>
      </c>
      <c r="E76" s="76">
        <f t="shared" ref="E76:O76" si="13">+E77+E78</f>
        <v>0</v>
      </c>
      <c r="F76" s="76">
        <f t="shared" si="13"/>
        <v>0</v>
      </c>
      <c r="G76" s="76">
        <f t="shared" si="13"/>
        <v>0</v>
      </c>
      <c r="H76" s="76">
        <f t="shared" si="13"/>
        <v>0</v>
      </c>
      <c r="I76" s="76">
        <f t="shared" si="13"/>
        <v>0</v>
      </c>
      <c r="J76" s="76">
        <f t="shared" si="13"/>
        <v>0</v>
      </c>
      <c r="K76" s="76">
        <f t="shared" si="13"/>
        <v>0</v>
      </c>
      <c r="L76" s="76">
        <f t="shared" si="13"/>
        <v>0</v>
      </c>
      <c r="M76" s="76">
        <f t="shared" si="13"/>
        <v>0</v>
      </c>
      <c r="N76" s="76">
        <f t="shared" si="13"/>
        <v>0</v>
      </c>
      <c r="O76" s="76">
        <f t="shared" si="13"/>
        <v>0</v>
      </c>
      <c r="P76" s="76">
        <f t="shared" si="11"/>
        <v>0</v>
      </c>
    </row>
    <row r="77" spans="3:17" ht="21">
      <c r="C77" s="74" t="s">
        <v>72</v>
      </c>
      <c r="D77" s="75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f t="shared" si="11"/>
        <v>0</v>
      </c>
    </row>
    <row r="78" spans="3:17" ht="21">
      <c r="C78" s="74" t="s">
        <v>73</v>
      </c>
      <c r="D78" s="75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f t="shared" si="11"/>
        <v>0</v>
      </c>
    </row>
    <row r="79" spans="3:17" ht="21">
      <c r="C79" s="71" t="s">
        <v>74</v>
      </c>
      <c r="D79" s="75">
        <f>+D80</f>
        <v>0</v>
      </c>
      <c r="E79" s="76">
        <f t="shared" ref="E79:O79" si="14">+E80</f>
        <v>0</v>
      </c>
      <c r="F79" s="76">
        <f t="shared" si="14"/>
        <v>0</v>
      </c>
      <c r="G79" s="76">
        <f t="shared" si="14"/>
        <v>0</v>
      </c>
      <c r="H79" s="76">
        <f t="shared" si="14"/>
        <v>0</v>
      </c>
      <c r="I79" s="76">
        <f t="shared" si="14"/>
        <v>0</v>
      </c>
      <c r="J79" s="76">
        <f t="shared" si="14"/>
        <v>0</v>
      </c>
      <c r="K79" s="76">
        <f t="shared" si="14"/>
        <v>0</v>
      </c>
      <c r="L79" s="76">
        <f t="shared" si="14"/>
        <v>0</v>
      </c>
      <c r="M79" s="76">
        <f t="shared" si="14"/>
        <v>0</v>
      </c>
      <c r="N79" s="76">
        <f t="shared" si="14"/>
        <v>0</v>
      </c>
      <c r="O79" s="76">
        <f t="shared" si="14"/>
        <v>0</v>
      </c>
      <c r="P79" s="76">
        <f t="shared" si="11"/>
        <v>0</v>
      </c>
    </row>
    <row r="80" spans="3:17" ht="21">
      <c r="C80" s="74" t="s">
        <v>75</v>
      </c>
      <c r="D80" s="75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f t="shared" si="11"/>
        <v>0</v>
      </c>
    </row>
    <row r="81" spans="3:17" ht="21">
      <c r="C81" s="41" t="s">
        <v>65</v>
      </c>
      <c r="D81" s="80">
        <f>+D7+D72</f>
        <v>0</v>
      </c>
      <c r="E81" s="80">
        <f t="shared" ref="E81:P81" si="15">+E7+E72</f>
        <v>10957261.520000001</v>
      </c>
      <c r="F81" s="80">
        <f t="shared" si="15"/>
        <v>6782299.7300000004</v>
      </c>
      <c r="G81" s="80">
        <f t="shared" si="15"/>
        <v>6848367.3399999999</v>
      </c>
      <c r="H81" s="80">
        <f t="shared" si="15"/>
        <v>7119177.9199999999</v>
      </c>
      <c r="I81" s="80">
        <f t="shared" si="15"/>
        <v>35165836.960000001</v>
      </c>
      <c r="J81" s="80">
        <f t="shared" si="15"/>
        <v>7552804.7700000005</v>
      </c>
      <c r="K81" s="80">
        <f t="shared" si="15"/>
        <v>9543922.6600000001</v>
      </c>
      <c r="L81" s="80">
        <f t="shared" si="15"/>
        <v>10126697.42</v>
      </c>
      <c r="M81" s="80">
        <f t="shared" si="15"/>
        <v>11592834.5</v>
      </c>
      <c r="N81" s="80">
        <f t="shared" si="15"/>
        <v>0</v>
      </c>
      <c r="O81" s="80">
        <f t="shared" si="15"/>
        <v>0</v>
      </c>
      <c r="P81" s="80">
        <f t="shared" si="15"/>
        <v>105689202.82000001</v>
      </c>
    </row>
    <row r="82" spans="3:17" ht="21">
      <c r="C82" s="65" t="s">
        <v>127</v>
      </c>
      <c r="D82" s="75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</row>
    <row r="83" spans="3:17" ht="21">
      <c r="C83" s="6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</row>
    <row r="84" spans="3:17" ht="21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3:17" ht="21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3:17" ht="21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3:17" ht="21" customHeight="1">
      <c r="C87" s="81" t="s">
        <v>112</v>
      </c>
      <c r="D87" s="117" t="s">
        <v>113</v>
      </c>
      <c r="E87" s="117"/>
      <c r="F87" s="117"/>
      <c r="G87" s="117"/>
      <c r="H87" s="117"/>
      <c r="I87" s="117"/>
      <c r="J87" s="65"/>
      <c r="K87" s="65"/>
      <c r="L87" s="117" t="s">
        <v>117</v>
      </c>
      <c r="M87" s="117"/>
      <c r="N87" s="117"/>
      <c r="O87" s="117"/>
      <c r="P87" s="82"/>
      <c r="Q87" s="87"/>
    </row>
    <row r="88" spans="3:17" ht="21" customHeight="1">
      <c r="C88" s="81" t="s">
        <v>110</v>
      </c>
      <c r="D88" s="117" t="s">
        <v>114</v>
      </c>
      <c r="E88" s="117"/>
      <c r="F88" s="117"/>
      <c r="G88" s="117"/>
      <c r="H88" s="117"/>
      <c r="I88" s="117"/>
      <c r="J88" s="65"/>
      <c r="K88" s="65"/>
      <c r="L88" s="117" t="s">
        <v>118</v>
      </c>
      <c r="M88" s="117"/>
      <c r="N88" s="117"/>
      <c r="O88" s="117"/>
      <c r="P88" s="82"/>
      <c r="Q88" s="87"/>
    </row>
    <row r="89" spans="3:17" ht="21" customHeight="1">
      <c r="C89" s="81" t="s">
        <v>111</v>
      </c>
      <c r="D89" s="117" t="s">
        <v>115</v>
      </c>
      <c r="E89" s="117"/>
      <c r="F89" s="117"/>
      <c r="G89" s="117"/>
      <c r="H89" s="117"/>
      <c r="I89" s="117"/>
      <c r="J89" s="65"/>
      <c r="K89" s="65"/>
      <c r="L89" s="117" t="s">
        <v>119</v>
      </c>
      <c r="M89" s="117"/>
      <c r="N89" s="117"/>
      <c r="O89" s="117"/>
      <c r="P89" s="82"/>
      <c r="Q89" s="87"/>
    </row>
  </sheetData>
  <mergeCells count="11">
    <mergeCell ref="L87:O87"/>
    <mergeCell ref="L88:O88"/>
    <mergeCell ref="L89:O89"/>
    <mergeCell ref="D87:I87"/>
    <mergeCell ref="D88:I88"/>
    <mergeCell ref="D89:I89"/>
    <mergeCell ref="C2:P2"/>
    <mergeCell ref="C3:P3"/>
    <mergeCell ref="C4:P4"/>
    <mergeCell ref="C5:P5"/>
    <mergeCell ref="C1:P1"/>
  </mergeCells>
  <pageMargins left="0.23" right="0.12" top="0.17" bottom="0.12" header="0.21" footer="0.39"/>
  <pageSetup paperSize="7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Ejecución Mensual</vt:lpstr>
      <vt:lpstr>'P1 Presupuesto Aprobado'!Área_de_impresión</vt:lpstr>
      <vt:lpstr>'P2 Presupuesto Aprobado-Ejec '!Área_de_impresión</vt:lpstr>
      <vt:lpstr>'P3 Ejecución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salcatiado</cp:lastModifiedBy>
  <cp:lastPrinted>2022-11-03T15:56:00Z</cp:lastPrinted>
  <dcterms:created xsi:type="dcterms:W3CDTF">2021-07-29T18:58:50Z</dcterms:created>
  <dcterms:modified xsi:type="dcterms:W3CDTF">2022-11-04T23:43:43Z</dcterms:modified>
</cp:coreProperties>
</file>